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omments10.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255" windowWidth="15600" windowHeight="8550" tabRatio="892" activeTab="13"/>
  </bookViews>
  <sheets>
    <sheet name="Main Menu" sheetId="60" r:id="rId1"/>
    <sheet name="Basic Information" sheetId="22" r:id="rId2"/>
    <sheet name="Master Staff List" sheetId="21" r:id="rId3"/>
    <sheet name="Design" sheetId="1" r:id="rId4"/>
    <sheet name="Test" sheetId="40" r:id="rId5"/>
    <sheet name="Package" sheetId="50" r:id="rId6"/>
    <sheet name="Promote" sheetId="53" r:id="rId7"/>
    <sheet name="Manage" sheetId="52" r:id="rId8"/>
    <sheet name="Design Budget" sheetId="8" state="hidden" r:id="rId9"/>
    <sheet name="Test Budget" sheetId="31" state="hidden" r:id="rId10"/>
    <sheet name="Package Budget" sheetId="51" state="hidden" r:id="rId11"/>
    <sheet name="Promote Budget" sheetId="55" state="hidden" r:id="rId12"/>
    <sheet name="Manage Budget" sheetId="54" state="hidden" r:id="rId13"/>
    <sheet name="Product Forecast" sheetId="35" r:id="rId14"/>
    <sheet name="BPH Summary" sheetId="37" r:id="rId15"/>
    <sheet name="Launch Budget" sheetId="38" r:id="rId16"/>
    <sheet name="Financial Charts" sheetId="56" r:id="rId17"/>
    <sheet name="Gantt" sheetId="58" r:id="rId18"/>
    <sheet name="Log" sheetId="15" r:id="rId19"/>
    <sheet name="Version" sheetId="43" state="hidden" r:id="rId20"/>
  </sheets>
  <definedNames>
    <definedName name="_xlnm._FilterDatabase" localSheetId="8" hidden="1">'Design Budget'!$B$6:$AE$62</definedName>
    <definedName name="MasterStaffList">'Master Staff List'!$C$8:$C$57</definedName>
    <definedName name="OtherExpenses">'Basic Information'!$D$24:$D$38</definedName>
    <definedName name="_xlnm.Print_Area" localSheetId="3">Design!$B$2:$Q$64</definedName>
    <definedName name="_xlnm.Print_Area" localSheetId="7">Manage!$B$2:$Q$64</definedName>
    <definedName name="_xlnm.Print_Area" localSheetId="5">Package!$B$2:$Q$64</definedName>
    <definedName name="_xlnm.Print_Area" localSheetId="13">'Product Forecast'!$B$2:$R$65</definedName>
    <definedName name="_xlnm.Print_Area" localSheetId="6">Promote!$B$2:$Q$64</definedName>
    <definedName name="_xlnm.Print_Area" localSheetId="4">Test!$B$2:$Q$64</definedName>
    <definedName name="Z_E7B709A3_19BE_11D4_B55D_0080C7636B3E_.wvu.Cols" localSheetId="8" hidden="1">'Design Budget'!#REF!,'Design Budget'!#REF!,'Design Budget'!#REF!</definedName>
    <definedName name="Z_E7B709A3_19BE_11D4_B55D_0080C7636B3E_.wvu.PrintTitles" localSheetId="8" hidden="1">'Design Budget'!$B:$B,'Design Budget'!#REF!</definedName>
    <definedName name="Z_E7B709A3_19BE_11D4_B55D_0080C7636B3E_.wvu.Rows" localSheetId="8" hidden="1">'Design Budget'!#REF!,'Design Budget'!#REF!,'Design Budget'!#REF!,'Design Budget'!#REF!,'Design Budget'!#REF!,'Design Budget'!#REF!,'Design Budget'!#REF!</definedName>
  </definedNames>
  <calcPr calcId="145621"/>
</workbook>
</file>

<file path=xl/calcChain.xml><?xml version="1.0" encoding="utf-8"?>
<calcChain xmlns="http://schemas.openxmlformats.org/spreadsheetml/2006/main">
  <c r="B9" i="58" l="1"/>
  <c r="F13" i="53"/>
  <c r="G13" i="53"/>
  <c r="H13" i="53"/>
  <c r="I13" i="53"/>
  <c r="J13" i="53"/>
  <c r="K13" i="53"/>
  <c r="L13" i="53"/>
  <c r="M13" i="53"/>
  <c r="N13" i="53"/>
  <c r="O13" i="53"/>
  <c r="O23" i="50"/>
  <c r="N23" i="50"/>
  <c r="M23" i="50"/>
  <c r="L23" i="50"/>
  <c r="K23" i="50"/>
  <c r="J23" i="50"/>
  <c r="I23" i="50"/>
  <c r="H23" i="50"/>
  <c r="G23" i="50"/>
  <c r="F23" i="50"/>
  <c r="E23" i="50"/>
  <c r="D23" i="50"/>
  <c r="P29" i="35" l="1"/>
  <c r="O29" i="35"/>
  <c r="N29" i="35"/>
  <c r="M29" i="35"/>
  <c r="L29" i="35"/>
  <c r="K29" i="35"/>
  <c r="J29" i="35"/>
  <c r="I29" i="35"/>
  <c r="H29" i="35"/>
  <c r="G29" i="35"/>
  <c r="F29" i="35"/>
  <c r="P28" i="35"/>
  <c r="O28" i="35"/>
  <c r="N28" i="35"/>
  <c r="M28" i="35"/>
  <c r="L28" i="35"/>
  <c r="K28" i="35"/>
  <c r="J28" i="35"/>
  <c r="I28" i="35"/>
  <c r="H28" i="35"/>
  <c r="G28" i="35"/>
  <c r="F28" i="35"/>
  <c r="P24" i="35"/>
  <c r="O24" i="35"/>
  <c r="N24" i="35"/>
  <c r="M24" i="35"/>
  <c r="L24" i="35"/>
  <c r="K24" i="35"/>
  <c r="J24" i="35"/>
  <c r="I24" i="35"/>
  <c r="H24" i="35"/>
  <c r="G24" i="35"/>
  <c r="F24" i="35"/>
  <c r="P23" i="35"/>
  <c r="O23" i="35"/>
  <c r="N23" i="35"/>
  <c r="M23" i="35"/>
  <c r="L23" i="35"/>
  <c r="K23" i="35"/>
  <c r="J23" i="35"/>
  <c r="I23" i="35"/>
  <c r="H23" i="35"/>
  <c r="G23" i="35"/>
  <c r="F23" i="35"/>
  <c r="P22" i="35"/>
  <c r="O22" i="35"/>
  <c r="N22" i="35"/>
  <c r="M22" i="35"/>
  <c r="L22" i="35"/>
  <c r="K22" i="35"/>
  <c r="J22" i="35"/>
  <c r="I22" i="35"/>
  <c r="H22" i="35"/>
  <c r="G22" i="35"/>
  <c r="F22" i="35"/>
  <c r="P21" i="35"/>
  <c r="O21" i="35"/>
  <c r="N21" i="35"/>
  <c r="M21" i="35"/>
  <c r="L21" i="35"/>
  <c r="K21" i="35"/>
  <c r="J21" i="35"/>
  <c r="I21" i="35"/>
  <c r="H21" i="35"/>
  <c r="G21" i="35"/>
  <c r="F21" i="35"/>
  <c r="E67" i="38" l="1"/>
  <c r="G67" i="38"/>
  <c r="I67" i="38"/>
  <c r="K67" i="38"/>
  <c r="M67" i="38"/>
  <c r="O67" i="38"/>
  <c r="Q67" i="38"/>
  <c r="S67" i="38"/>
  <c r="U67" i="38"/>
  <c r="W67" i="38"/>
  <c r="Y67" i="38"/>
  <c r="AA67" i="38"/>
  <c r="E68" i="38"/>
  <c r="G68" i="38"/>
  <c r="I68" i="38"/>
  <c r="K68" i="38"/>
  <c r="M68" i="38"/>
  <c r="O68" i="38"/>
  <c r="Q68" i="38"/>
  <c r="S68" i="38"/>
  <c r="U68" i="38"/>
  <c r="W68" i="38"/>
  <c r="Y68" i="38"/>
  <c r="AA68" i="38"/>
  <c r="E69" i="38"/>
  <c r="G69" i="38"/>
  <c r="I69" i="38"/>
  <c r="K69" i="38"/>
  <c r="M69" i="38"/>
  <c r="O69" i="38"/>
  <c r="Q69" i="38"/>
  <c r="S69" i="38"/>
  <c r="U69" i="38"/>
  <c r="W69" i="38"/>
  <c r="Y69" i="38"/>
  <c r="AA69" i="38"/>
  <c r="E70" i="38"/>
  <c r="G70" i="38"/>
  <c r="I70" i="38"/>
  <c r="K70" i="38"/>
  <c r="M70" i="38"/>
  <c r="O70" i="38"/>
  <c r="Q70" i="38"/>
  <c r="S70" i="38"/>
  <c r="U70" i="38"/>
  <c r="W70" i="38"/>
  <c r="Y70" i="38"/>
  <c r="AA70" i="38"/>
  <c r="E71" i="38"/>
  <c r="G71" i="38"/>
  <c r="I71" i="38"/>
  <c r="K71" i="38"/>
  <c r="M71" i="38"/>
  <c r="O71" i="38"/>
  <c r="Q71" i="38"/>
  <c r="S71" i="38"/>
  <c r="U71" i="38"/>
  <c r="W71" i="38"/>
  <c r="Y71" i="38"/>
  <c r="AA71" i="38"/>
  <c r="E72" i="38"/>
  <c r="G72" i="38"/>
  <c r="I72" i="38"/>
  <c r="K72" i="38"/>
  <c r="M72" i="38"/>
  <c r="O72" i="38"/>
  <c r="Q72" i="38"/>
  <c r="S72" i="38"/>
  <c r="U72" i="38"/>
  <c r="W72" i="38"/>
  <c r="Y72" i="38"/>
  <c r="AA72" i="38"/>
  <c r="E73" i="38"/>
  <c r="G73" i="38"/>
  <c r="I73" i="38"/>
  <c r="K73" i="38"/>
  <c r="M73" i="38"/>
  <c r="O73" i="38"/>
  <c r="Q73" i="38"/>
  <c r="S73" i="38"/>
  <c r="U73" i="38"/>
  <c r="W73" i="38"/>
  <c r="Y73" i="38"/>
  <c r="AA73" i="38"/>
  <c r="E74" i="38"/>
  <c r="G74" i="38"/>
  <c r="I74" i="38"/>
  <c r="K74" i="38"/>
  <c r="M74" i="38"/>
  <c r="O74" i="38"/>
  <c r="Q74" i="38"/>
  <c r="S74" i="38"/>
  <c r="U74" i="38"/>
  <c r="W74" i="38"/>
  <c r="Y74" i="38"/>
  <c r="AA74" i="38"/>
  <c r="E75" i="38"/>
  <c r="G75" i="38"/>
  <c r="I75" i="38"/>
  <c r="K75" i="38"/>
  <c r="M75" i="38"/>
  <c r="O75" i="38"/>
  <c r="Q75" i="38"/>
  <c r="S75" i="38"/>
  <c r="U75" i="38"/>
  <c r="W75" i="38"/>
  <c r="Y75" i="38"/>
  <c r="AA75" i="38"/>
  <c r="E76" i="38"/>
  <c r="G76" i="38"/>
  <c r="I76" i="38"/>
  <c r="K76" i="38"/>
  <c r="M76" i="38"/>
  <c r="O76" i="38"/>
  <c r="Q76" i="38"/>
  <c r="S76" i="38"/>
  <c r="U76" i="38"/>
  <c r="W76" i="38"/>
  <c r="Y76" i="38"/>
  <c r="AA76" i="38"/>
  <c r="E77" i="38"/>
  <c r="G77" i="38"/>
  <c r="I77" i="38"/>
  <c r="K77" i="38"/>
  <c r="M77" i="38"/>
  <c r="O77" i="38"/>
  <c r="Q77" i="38"/>
  <c r="S77" i="38"/>
  <c r="U77" i="38"/>
  <c r="W77" i="38"/>
  <c r="Y77" i="38"/>
  <c r="AA77" i="38"/>
  <c r="E78" i="38"/>
  <c r="G78" i="38"/>
  <c r="I78" i="38"/>
  <c r="K78" i="38"/>
  <c r="M78" i="38"/>
  <c r="O78" i="38"/>
  <c r="Q78" i="38"/>
  <c r="S78" i="38"/>
  <c r="U78" i="38"/>
  <c r="W78" i="38"/>
  <c r="Y78" i="38"/>
  <c r="AA78" i="38"/>
  <c r="E79" i="38"/>
  <c r="G79" i="38"/>
  <c r="I79" i="38"/>
  <c r="K79" i="38"/>
  <c r="M79" i="38"/>
  <c r="O79" i="38"/>
  <c r="Q79" i="38"/>
  <c r="S79" i="38"/>
  <c r="U79" i="38"/>
  <c r="W79" i="38"/>
  <c r="Y79" i="38"/>
  <c r="AA79" i="38"/>
  <c r="E80" i="38"/>
  <c r="G80" i="38"/>
  <c r="I80" i="38"/>
  <c r="K80" i="38"/>
  <c r="M80" i="38"/>
  <c r="O80" i="38"/>
  <c r="Q80" i="38"/>
  <c r="S80" i="38"/>
  <c r="U80" i="38"/>
  <c r="W80" i="38"/>
  <c r="Y80" i="38"/>
  <c r="AA80" i="38"/>
  <c r="G66" i="38"/>
  <c r="I66" i="38"/>
  <c r="K66" i="38"/>
  <c r="M66" i="38"/>
  <c r="O66" i="38"/>
  <c r="Q66" i="38"/>
  <c r="S66" i="38"/>
  <c r="U66" i="38"/>
  <c r="W66" i="38"/>
  <c r="Y66" i="38"/>
  <c r="AA66" i="38"/>
  <c r="E66" i="38"/>
  <c r="B66" i="38"/>
  <c r="Z66" i="31"/>
  <c r="X66" i="31"/>
  <c r="P66" i="31"/>
  <c r="N66" i="31"/>
  <c r="J66" i="31"/>
  <c r="H66" i="31"/>
  <c r="B66" i="31"/>
  <c r="AB66" i="31" s="1"/>
  <c r="AB66" i="51"/>
  <c r="X66" i="51"/>
  <c r="V66" i="51"/>
  <c r="N66" i="51"/>
  <c r="L66" i="51"/>
  <c r="H66" i="51"/>
  <c r="F66" i="51"/>
  <c r="B66" i="51"/>
  <c r="Z66" i="51" s="1"/>
  <c r="B66" i="55"/>
  <c r="X66" i="55" s="1"/>
  <c r="R66" i="54"/>
  <c r="B66" i="54"/>
  <c r="V66" i="54" s="1"/>
  <c r="X66" i="8"/>
  <c r="V66" i="8"/>
  <c r="R66" i="8"/>
  <c r="P66" i="8"/>
  <c r="N66" i="8"/>
  <c r="H66" i="8"/>
  <c r="F66" i="8"/>
  <c r="B66" i="8"/>
  <c r="T66" i="8" s="1"/>
  <c r="X66" i="38" l="1"/>
  <c r="T66" i="54"/>
  <c r="V66" i="55"/>
  <c r="H66" i="54"/>
  <c r="Z66" i="54"/>
  <c r="AB66" i="55"/>
  <c r="J66" i="8"/>
  <c r="Z66" i="8"/>
  <c r="L66" i="54"/>
  <c r="AB66" i="54"/>
  <c r="N66" i="55"/>
  <c r="P66" i="51"/>
  <c r="R66" i="31"/>
  <c r="T66" i="55"/>
  <c r="X66" i="54"/>
  <c r="J66" i="55"/>
  <c r="Z66" i="55"/>
  <c r="J66" i="54"/>
  <c r="L66" i="55"/>
  <c r="L66" i="8"/>
  <c r="AB66" i="8"/>
  <c r="N66" i="54"/>
  <c r="P66" i="55"/>
  <c r="R66" i="51"/>
  <c r="T66" i="31"/>
  <c r="P66" i="54"/>
  <c r="R66" i="55"/>
  <c r="T66" i="51"/>
  <c r="F66" i="31"/>
  <c r="V66" i="31"/>
  <c r="F66" i="55"/>
  <c r="F66" i="54"/>
  <c r="H66" i="55"/>
  <c r="H66" i="38" s="1"/>
  <c r="J66" i="51"/>
  <c r="L66" i="31"/>
  <c r="B9" i="54"/>
  <c r="E9" i="54" s="1"/>
  <c r="B10" i="54"/>
  <c r="E10" i="54" s="1"/>
  <c r="F10" i="54" s="1"/>
  <c r="B11" i="54"/>
  <c r="K11" i="54" s="1"/>
  <c r="L11" i="54" s="1"/>
  <c r="E11" i="54"/>
  <c r="B12" i="54"/>
  <c r="E12" i="54" s="1"/>
  <c r="B13" i="54"/>
  <c r="E13" i="54" s="1"/>
  <c r="F13" i="54" s="1"/>
  <c r="B14" i="54"/>
  <c r="B15" i="54"/>
  <c r="B16" i="54"/>
  <c r="E16" i="54"/>
  <c r="F16" i="54" s="1"/>
  <c r="B17" i="54"/>
  <c r="E17" i="54"/>
  <c r="F17" i="54" s="1"/>
  <c r="B18" i="54"/>
  <c r="E18" i="54"/>
  <c r="F18" i="54" s="1"/>
  <c r="B19" i="54"/>
  <c r="E19" i="54"/>
  <c r="B20" i="54"/>
  <c r="E20" i="54" s="1"/>
  <c r="B21" i="54"/>
  <c r="E21" i="54" s="1"/>
  <c r="F21" i="54" s="1"/>
  <c r="B22" i="54"/>
  <c r="B23" i="54"/>
  <c r="B24" i="54"/>
  <c r="E24" i="54"/>
  <c r="B25" i="54"/>
  <c r="E25" i="54"/>
  <c r="F25" i="54" s="1"/>
  <c r="B26" i="54"/>
  <c r="E26" i="54"/>
  <c r="F26" i="54" s="1"/>
  <c r="B27" i="54"/>
  <c r="E27" i="54"/>
  <c r="B28" i="54"/>
  <c r="B29" i="54"/>
  <c r="E29" i="54" s="1"/>
  <c r="F29" i="54" s="1"/>
  <c r="B30" i="54"/>
  <c r="B31" i="54"/>
  <c r="B32" i="54"/>
  <c r="E32" i="54"/>
  <c r="B33" i="54"/>
  <c r="E33" i="54"/>
  <c r="F33" i="54" s="1"/>
  <c r="B34" i="54"/>
  <c r="E34" i="54"/>
  <c r="F34" i="54" s="1"/>
  <c r="B35" i="54"/>
  <c r="E35" i="54"/>
  <c r="B36" i="54"/>
  <c r="E36" i="54"/>
  <c r="B37" i="54"/>
  <c r="E37" i="54" s="1"/>
  <c r="F37" i="54" s="1"/>
  <c r="B38" i="54"/>
  <c r="B39" i="54"/>
  <c r="B40" i="54"/>
  <c r="E40" i="54"/>
  <c r="F40" i="54"/>
  <c r="B41" i="54"/>
  <c r="E41" i="54"/>
  <c r="F41" i="54" s="1"/>
  <c r="B42" i="54"/>
  <c r="E42" i="54"/>
  <c r="F42" i="54" s="1"/>
  <c r="B43" i="54"/>
  <c r="B44" i="54"/>
  <c r="E44" i="54"/>
  <c r="B45" i="54"/>
  <c r="E45" i="54" s="1"/>
  <c r="F45" i="54" s="1"/>
  <c r="B46" i="54"/>
  <c r="B47" i="54"/>
  <c r="B48" i="54"/>
  <c r="E48" i="54"/>
  <c r="F48" i="54" s="1"/>
  <c r="B49" i="54"/>
  <c r="E49" i="54"/>
  <c r="F49" i="54" s="1"/>
  <c r="B50" i="54"/>
  <c r="E50" i="54"/>
  <c r="F50" i="54" s="1"/>
  <c r="B51" i="54"/>
  <c r="E51" i="54"/>
  <c r="B52" i="54"/>
  <c r="B53" i="54"/>
  <c r="E53" i="54" s="1"/>
  <c r="F53" i="54" s="1"/>
  <c r="B54" i="54"/>
  <c r="B55" i="54"/>
  <c r="B56" i="54"/>
  <c r="E56" i="54"/>
  <c r="F56" i="54" s="1"/>
  <c r="B57" i="54"/>
  <c r="E57" i="54"/>
  <c r="F57" i="54" s="1"/>
  <c r="B58" i="54"/>
  <c r="E58" i="54"/>
  <c r="F58" i="54" s="1"/>
  <c r="G10" i="54"/>
  <c r="H10" i="54" s="1"/>
  <c r="G13" i="54"/>
  <c r="G16" i="54"/>
  <c r="H16" i="54" s="1"/>
  <c r="G17" i="54"/>
  <c r="H17" i="54" s="1"/>
  <c r="G18" i="54"/>
  <c r="H18" i="54" s="1"/>
  <c r="G21" i="54"/>
  <c r="G24" i="54"/>
  <c r="H24" i="54" s="1"/>
  <c r="G25" i="54"/>
  <c r="H25" i="54" s="1"/>
  <c r="G26" i="54"/>
  <c r="H26" i="54" s="1"/>
  <c r="G29" i="54"/>
  <c r="G30" i="54"/>
  <c r="H30" i="54" s="1"/>
  <c r="G32" i="54"/>
  <c r="H32" i="54" s="1"/>
  <c r="G33" i="54"/>
  <c r="H33" i="54" s="1"/>
  <c r="G34" i="54"/>
  <c r="H34" i="54" s="1"/>
  <c r="G37" i="54"/>
  <c r="G38" i="54"/>
  <c r="H38" i="54" s="1"/>
  <c r="G40" i="54"/>
  <c r="H40" i="54" s="1"/>
  <c r="G41" i="54"/>
  <c r="H41" i="54" s="1"/>
  <c r="G42" i="54"/>
  <c r="H42" i="54" s="1"/>
  <c r="G45" i="54"/>
  <c r="G46" i="54"/>
  <c r="H46" i="54" s="1"/>
  <c r="G48" i="54"/>
  <c r="H48" i="54" s="1"/>
  <c r="G49" i="54"/>
  <c r="H49" i="54" s="1"/>
  <c r="G50" i="54"/>
  <c r="H50" i="54" s="1"/>
  <c r="G53" i="54"/>
  <c r="G56" i="54"/>
  <c r="H56" i="54" s="1"/>
  <c r="G57" i="54"/>
  <c r="H57" i="54" s="1"/>
  <c r="G58" i="54"/>
  <c r="H58" i="54" s="1"/>
  <c r="I10" i="54"/>
  <c r="J10" i="54" s="1"/>
  <c r="I13" i="54"/>
  <c r="J13" i="54" s="1"/>
  <c r="I16" i="54"/>
  <c r="J16" i="54" s="1"/>
  <c r="I17" i="54"/>
  <c r="J17" i="54" s="1"/>
  <c r="I18" i="54"/>
  <c r="J18" i="54" s="1"/>
  <c r="I20" i="54"/>
  <c r="I21" i="54"/>
  <c r="J21" i="54" s="1"/>
  <c r="I24" i="54"/>
  <c r="J24" i="54" s="1"/>
  <c r="I25" i="54"/>
  <c r="J25" i="54" s="1"/>
  <c r="I26" i="54"/>
  <c r="J26" i="54" s="1"/>
  <c r="I29" i="54"/>
  <c r="J29" i="54" s="1"/>
  <c r="I30" i="54"/>
  <c r="J30" i="54" s="1"/>
  <c r="I32" i="54"/>
  <c r="J32" i="54" s="1"/>
  <c r="I33" i="54"/>
  <c r="J33" i="54" s="1"/>
  <c r="I34" i="54"/>
  <c r="J34" i="54" s="1"/>
  <c r="I36" i="54"/>
  <c r="I37" i="54"/>
  <c r="J37" i="54" s="1"/>
  <c r="I38" i="54"/>
  <c r="J38" i="54" s="1"/>
  <c r="I40" i="54"/>
  <c r="J40" i="54" s="1"/>
  <c r="I41" i="54"/>
  <c r="J41" i="54" s="1"/>
  <c r="I42" i="54"/>
  <c r="J42" i="54" s="1"/>
  <c r="I45" i="54"/>
  <c r="J45" i="54" s="1"/>
  <c r="I46" i="54"/>
  <c r="J46" i="54" s="1"/>
  <c r="I48" i="54"/>
  <c r="J48" i="54" s="1"/>
  <c r="I49" i="54"/>
  <c r="J49" i="54" s="1"/>
  <c r="I50" i="54"/>
  <c r="J50" i="54" s="1"/>
  <c r="I53" i="54"/>
  <c r="J53" i="54" s="1"/>
  <c r="I56" i="54"/>
  <c r="I57" i="54"/>
  <c r="J57" i="54" s="1"/>
  <c r="I58" i="54"/>
  <c r="J58" i="54" s="1"/>
  <c r="S10" i="54"/>
  <c r="T10" i="54" s="1"/>
  <c r="S13" i="54"/>
  <c r="T13" i="54" s="1"/>
  <c r="S16" i="54"/>
  <c r="T16" i="54" s="1"/>
  <c r="S17" i="54"/>
  <c r="T17" i="54" s="1"/>
  <c r="S18" i="54"/>
  <c r="T18" i="54" s="1"/>
  <c r="S20" i="54"/>
  <c r="S21" i="54"/>
  <c r="T21" i="54" s="1"/>
  <c r="S24" i="54"/>
  <c r="T24" i="54" s="1"/>
  <c r="S25" i="54"/>
  <c r="T25" i="54" s="1"/>
  <c r="S26" i="54"/>
  <c r="T26" i="54" s="1"/>
  <c r="S29" i="54"/>
  <c r="T29" i="54" s="1"/>
  <c r="S32" i="54"/>
  <c r="T32" i="54" s="1"/>
  <c r="S33" i="54"/>
  <c r="T33" i="54" s="1"/>
  <c r="S34" i="54"/>
  <c r="T34" i="54" s="1"/>
  <c r="S36" i="54"/>
  <c r="S37" i="54"/>
  <c r="T37" i="54" s="1"/>
  <c r="S40" i="54"/>
  <c r="T40" i="54" s="1"/>
  <c r="S41" i="54"/>
  <c r="T41" i="54" s="1"/>
  <c r="S42" i="54"/>
  <c r="T42" i="54" s="1"/>
  <c r="S44" i="54"/>
  <c r="S45" i="54"/>
  <c r="T45" i="54" s="1"/>
  <c r="S48" i="54"/>
  <c r="T48" i="54" s="1"/>
  <c r="S49" i="54"/>
  <c r="T49" i="54" s="1"/>
  <c r="S50" i="54"/>
  <c r="T50" i="54" s="1"/>
  <c r="S53" i="54"/>
  <c r="T53" i="54" s="1"/>
  <c r="S56" i="54"/>
  <c r="T56" i="54" s="1"/>
  <c r="S57" i="54"/>
  <c r="T57" i="54" s="1"/>
  <c r="S58" i="54"/>
  <c r="T58" i="54" s="1"/>
  <c r="U10" i="54"/>
  <c r="V10" i="54" s="1"/>
  <c r="U11" i="54"/>
  <c r="U13" i="54"/>
  <c r="V13" i="54" s="1"/>
  <c r="U15" i="54"/>
  <c r="U16" i="54"/>
  <c r="V16" i="54" s="1"/>
  <c r="U17" i="54"/>
  <c r="V17" i="54" s="1"/>
  <c r="U18" i="54"/>
  <c r="V18" i="54" s="1"/>
  <c r="U19" i="54"/>
  <c r="U20" i="54"/>
  <c r="U21" i="54"/>
  <c r="V21" i="54" s="1"/>
  <c r="U23" i="54"/>
  <c r="U24" i="54"/>
  <c r="V24" i="54" s="1"/>
  <c r="U25" i="54"/>
  <c r="V25" i="54" s="1"/>
  <c r="U26" i="54"/>
  <c r="V26" i="54" s="1"/>
  <c r="U27" i="54"/>
  <c r="U28" i="54"/>
  <c r="U29" i="54"/>
  <c r="V29" i="54" s="1"/>
  <c r="U31" i="54"/>
  <c r="U32" i="54"/>
  <c r="V32" i="54" s="1"/>
  <c r="U33" i="54"/>
  <c r="V33" i="54" s="1"/>
  <c r="U34" i="54"/>
  <c r="V34" i="54" s="1"/>
  <c r="U36" i="54"/>
  <c r="U37" i="54"/>
  <c r="V37" i="54" s="1"/>
  <c r="U40" i="54"/>
  <c r="V40" i="54" s="1"/>
  <c r="U41" i="54"/>
  <c r="V41" i="54" s="1"/>
  <c r="U42" i="54"/>
  <c r="V42" i="54" s="1"/>
  <c r="U43" i="54"/>
  <c r="U45" i="54"/>
  <c r="V45" i="54" s="1"/>
  <c r="U48" i="54"/>
  <c r="V48" i="54" s="1"/>
  <c r="U49" i="54"/>
  <c r="V49" i="54" s="1"/>
  <c r="U50" i="54"/>
  <c r="V50" i="54" s="1"/>
  <c r="U51" i="54"/>
  <c r="U53" i="54"/>
  <c r="V53" i="54" s="1"/>
  <c r="U55" i="54"/>
  <c r="U56" i="54"/>
  <c r="V56" i="54" s="1"/>
  <c r="U57" i="54"/>
  <c r="V57" i="54" s="1"/>
  <c r="U58" i="54"/>
  <c r="V58" i="54" s="1"/>
  <c r="W10" i="54"/>
  <c r="X10" i="54" s="1"/>
  <c r="W13" i="54"/>
  <c r="X13" i="54" s="1"/>
  <c r="W15" i="54"/>
  <c r="W16" i="54"/>
  <c r="X16" i="54" s="1"/>
  <c r="W17" i="54"/>
  <c r="X17" i="54" s="1"/>
  <c r="W18" i="54"/>
  <c r="X18" i="54" s="1"/>
  <c r="W19" i="54"/>
  <c r="W20" i="54"/>
  <c r="W21" i="54"/>
  <c r="X21" i="54" s="1"/>
  <c r="W23" i="54"/>
  <c r="W24" i="54"/>
  <c r="X24" i="54" s="1"/>
  <c r="W25" i="54"/>
  <c r="X25" i="54" s="1"/>
  <c r="W26" i="54"/>
  <c r="X26" i="54" s="1"/>
  <c r="W27" i="54"/>
  <c r="W29" i="54"/>
  <c r="X29" i="54" s="1"/>
  <c r="W31" i="54"/>
  <c r="W32" i="54"/>
  <c r="X32" i="54" s="1"/>
  <c r="W33" i="54"/>
  <c r="X33" i="54" s="1"/>
  <c r="W34" i="54"/>
  <c r="X34" i="54" s="1"/>
  <c r="W36" i="54"/>
  <c r="X36" i="54" s="1"/>
  <c r="W37" i="54"/>
  <c r="X37" i="54" s="1"/>
  <c r="W39" i="54"/>
  <c r="W40" i="54"/>
  <c r="X40" i="54" s="1"/>
  <c r="W41" i="54"/>
  <c r="X41" i="54" s="1"/>
  <c r="W42" i="54"/>
  <c r="X42" i="54" s="1"/>
  <c r="W45" i="54"/>
  <c r="X45" i="54" s="1"/>
  <c r="W48" i="54"/>
  <c r="X48" i="54" s="1"/>
  <c r="W49" i="54"/>
  <c r="X49" i="54" s="1"/>
  <c r="W50" i="54"/>
  <c r="X50" i="54" s="1"/>
  <c r="W51" i="54"/>
  <c r="W53" i="54"/>
  <c r="X53" i="54" s="1"/>
  <c r="W55" i="54"/>
  <c r="W56" i="54"/>
  <c r="X56" i="54" s="1"/>
  <c r="W57" i="54"/>
  <c r="X57" i="54" s="1"/>
  <c r="W58" i="54"/>
  <c r="X58" i="54" s="1"/>
  <c r="Y10" i="54"/>
  <c r="Z10" i="54" s="1"/>
  <c r="Y13" i="54"/>
  <c r="Z13" i="54" s="1"/>
  <c r="Y15" i="54"/>
  <c r="Y16" i="54"/>
  <c r="Z16" i="54" s="1"/>
  <c r="Y17" i="54"/>
  <c r="Z17" i="54" s="1"/>
  <c r="Y18" i="54"/>
  <c r="Z18" i="54" s="1"/>
  <c r="Y19" i="54"/>
  <c r="Y21" i="54"/>
  <c r="Z21" i="54" s="1"/>
  <c r="Y23" i="54"/>
  <c r="Y24" i="54"/>
  <c r="Z24" i="54" s="1"/>
  <c r="Y25" i="54"/>
  <c r="Z25" i="54" s="1"/>
  <c r="Y26" i="54"/>
  <c r="Z26" i="54" s="1"/>
  <c r="Y27" i="54"/>
  <c r="Y29" i="54"/>
  <c r="Z29" i="54" s="1"/>
  <c r="Y30" i="54"/>
  <c r="Y31" i="54"/>
  <c r="Y32" i="54"/>
  <c r="Z32" i="54" s="1"/>
  <c r="Y33" i="54"/>
  <c r="Z33" i="54" s="1"/>
  <c r="Y34" i="54"/>
  <c r="Z34" i="54" s="1"/>
  <c r="Y35" i="54"/>
  <c r="Y36" i="54"/>
  <c r="Z36" i="54" s="1"/>
  <c r="Y37" i="54"/>
  <c r="Z37" i="54" s="1"/>
  <c r="Y38" i="54"/>
  <c r="Y40" i="54"/>
  <c r="Z40" i="54" s="1"/>
  <c r="Y41" i="54"/>
  <c r="Z41" i="54" s="1"/>
  <c r="Y42" i="54"/>
  <c r="Z42" i="54" s="1"/>
  <c r="Y45" i="54"/>
  <c r="Z45" i="54" s="1"/>
  <c r="Y46" i="54"/>
  <c r="Y47" i="54"/>
  <c r="Y48" i="54"/>
  <c r="Z48" i="54" s="1"/>
  <c r="Y49" i="54"/>
  <c r="Z49" i="54" s="1"/>
  <c r="Y50" i="54"/>
  <c r="Z50" i="54" s="1"/>
  <c r="Y51" i="54"/>
  <c r="Y53" i="54"/>
  <c r="Z53" i="54" s="1"/>
  <c r="Y55" i="54"/>
  <c r="Y56" i="54"/>
  <c r="Z56" i="54" s="1"/>
  <c r="Y57" i="54"/>
  <c r="Z57" i="54" s="1"/>
  <c r="Y58" i="54"/>
  <c r="Z58" i="54" s="1"/>
  <c r="AA10" i="54"/>
  <c r="AB10" i="54" s="1"/>
  <c r="AA11" i="54"/>
  <c r="AB11" i="54" s="1"/>
  <c r="AA13" i="54"/>
  <c r="AB13" i="54" s="1"/>
  <c r="AA15" i="54"/>
  <c r="AB15" i="54" s="1"/>
  <c r="AA16" i="54"/>
  <c r="AB16" i="54" s="1"/>
  <c r="AA17" i="54"/>
  <c r="AB17" i="54" s="1"/>
  <c r="AA18" i="54"/>
  <c r="AB18" i="54" s="1"/>
  <c r="AA19" i="54"/>
  <c r="AB19" i="54" s="1"/>
  <c r="AA21" i="54"/>
  <c r="AB21" i="54" s="1"/>
  <c r="AA23" i="54"/>
  <c r="AB23" i="54" s="1"/>
  <c r="AA24" i="54"/>
  <c r="AB24" i="54" s="1"/>
  <c r="AA25" i="54"/>
  <c r="AB25" i="54" s="1"/>
  <c r="AA26" i="54"/>
  <c r="AB26" i="54" s="1"/>
  <c r="AA27" i="54"/>
  <c r="AB27" i="54" s="1"/>
  <c r="AA29" i="54"/>
  <c r="AB29" i="54" s="1"/>
  <c r="AA30" i="54"/>
  <c r="AA31" i="54"/>
  <c r="AB31" i="54" s="1"/>
  <c r="AA32" i="54"/>
  <c r="AB32" i="54" s="1"/>
  <c r="AA33" i="54"/>
  <c r="AB33" i="54" s="1"/>
  <c r="AA34" i="54"/>
  <c r="AB34" i="54" s="1"/>
  <c r="AA35" i="54"/>
  <c r="AA36" i="54"/>
  <c r="AB36" i="54" s="1"/>
  <c r="AA37" i="54"/>
  <c r="AB37" i="54" s="1"/>
  <c r="AA38" i="54"/>
  <c r="AA40" i="54"/>
  <c r="AB40" i="54" s="1"/>
  <c r="AA41" i="54"/>
  <c r="AB41" i="54" s="1"/>
  <c r="AA42" i="54"/>
  <c r="AB42" i="54" s="1"/>
  <c r="AA45" i="54"/>
  <c r="AB45" i="54" s="1"/>
  <c r="AA46" i="54"/>
  <c r="AA48" i="54"/>
  <c r="AB48" i="54" s="1"/>
  <c r="AA49" i="54"/>
  <c r="AB49" i="54" s="1"/>
  <c r="AA50" i="54"/>
  <c r="AB50" i="54" s="1"/>
  <c r="AA51" i="54"/>
  <c r="AB51" i="54" s="1"/>
  <c r="AA53" i="54"/>
  <c r="AB53" i="54" s="1"/>
  <c r="AA55" i="54"/>
  <c r="AB55" i="54" s="1"/>
  <c r="AA56" i="54"/>
  <c r="AB56" i="54" s="1"/>
  <c r="AA57" i="54"/>
  <c r="AB57" i="54" s="1"/>
  <c r="AA58" i="54"/>
  <c r="AB58" i="54" s="1"/>
  <c r="K10" i="54"/>
  <c r="L10" i="54" s="1"/>
  <c r="K13" i="54"/>
  <c r="L13" i="54" s="1"/>
  <c r="K15" i="54"/>
  <c r="L15" i="54" s="1"/>
  <c r="K16" i="54"/>
  <c r="L16" i="54" s="1"/>
  <c r="K17" i="54"/>
  <c r="L17" i="54" s="1"/>
  <c r="K18" i="54"/>
  <c r="L18" i="54" s="1"/>
  <c r="K19" i="54"/>
  <c r="L19" i="54" s="1"/>
  <c r="K21" i="54"/>
  <c r="L21" i="54" s="1"/>
  <c r="K23" i="54"/>
  <c r="L23" i="54" s="1"/>
  <c r="K24" i="54"/>
  <c r="L24" i="54" s="1"/>
  <c r="K25" i="54"/>
  <c r="L25" i="54" s="1"/>
  <c r="K26" i="54"/>
  <c r="L26" i="54" s="1"/>
  <c r="K27" i="54"/>
  <c r="L27" i="54" s="1"/>
  <c r="K29" i="54"/>
  <c r="K30" i="54"/>
  <c r="L30" i="54" s="1"/>
  <c r="K31" i="54"/>
  <c r="L31" i="54" s="1"/>
  <c r="K32" i="54"/>
  <c r="L32" i="54" s="1"/>
  <c r="K33" i="54"/>
  <c r="L33" i="54" s="1"/>
  <c r="K34" i="54"/>
  <c r="L34" i="54" s="1"/>
  <c r="K36" i="54"/>
  <c r="L36" i="54" s="1"/>
  <c r="K37" i="54"/>
  <c r="L37" i="54" s="1"/>
  <c r="K38" i="54"/>
  <c r="L38" i="54" s="1"/>
  <c r="K39" i="54"/>
  <c r="K40" i="54"/>
  <c r="L40" i="54" s="1"/>
  <c r="K41" i="54"/>
  <c r="L41" i="54" s="1"/>
  <c r="K42" i="54"/>
  <c r="L42" i="54" s="1"/>
  <c r="K43" i="54"/>
  <c r="K45" i="54"/>
  <c r="L45" i="54" s="1"/>
  <c r="K46" i="54"/>
  <c r="L46" i="54" s="1"/>
  <c r="K47" i="54"/>
  <c r="K48" i="54"/>
  <c r="L48" i="54" s="1"/>
  <c r="K49" i="54"/>
  <c r="L49" i="54" s="1"/>
  <c r="K50" i="54"/>
  <c r="L50" i="54" s="1"/>
  <c r="K51" i="54"/>
  <c r="L51" i="54" s="1"/>
  <c r="K53" i="54"/>
  <c r="L53" i="54" s="1"/>
  <c r="K55" i="54"/>
  <c r="L55" i="54" s="1"/>
  <c r="K56" i="54"/>
  <c r="L56" i="54" s="1"/>
  <c r="K57" i="54"/>
  <c r="L57" i="54" s="1"/>
  <c r="K58" i="54"/>
  <c r="L58" i="54" s="1"/>
  <c r="M10" i="54"/>
  <c r="M13" i="54"/>
  <c r="N13" i="54" s="1"/>
  <c r="M15" i="54"/>
  <c r="N15" i="54" s="1"/>
  <c r="M16" i="54"/>
  <c r="N16" i="54" s="1"/>
  <c r="M17" i="54"/>
  <c r="N17" i="54" s="1"/>
  <c r="M18" i="54"/>
  <c r="N18" i="54" s="1"/>
  <c r="M19" i="54"/>
  <c r="N19" i="54" s="1"/>
  <c r="M20" i="54"/>
  <c r="N20" i="54" s="1"/>
  <c r="M21" i="54"/>
  <c r="N21" i="54" s="1"/>
  <c r="M23" i="54"/>
  <c r="N23" i="54" s="1"/>
  <c r="M24" i="54"/>
  <c r="N24" i="54" s="1"/>
  <c r="M25" i="54"/>
  <c r="N25" i="54" s="1"/>
  <c r="M26" i="54"/>
  <c r="N26" i="54" s="1"/>
  <c r="M27" i="54"/>
  <c r="N27" i="54" s="1"/>
  <c r="M28" i="54"/>
  <c r="N28" i="54" s="1"/>
  <c r="M29" i="54"/>
  <c r="N29" i="54" s="1"/>
  <c r="M30" i="54"/>
  <c r="N30" i="54" s="1"/>
  <c r="M31" i="54"/>
  <c r="N31" i="54" s="1"/>
  <c r="M32" i="54"/>
  <c r="N32" i="54" s="1"/>
  <c r="M33" i="54"/>
  <c r="N33" i="54" s="1"/>
  <c r="M34" i="54"/>
  <c r="N34" i="54" s="1"/>
  <c r="M35" i="54"/>
  <c r="M36" i="54"/>
  <c r="N36" i="54" s="1"/>
  <c r="M37" i="54"/>
  <c r="N37" i="54" s="1"/>
  <c r="M38" i="54"/>
  <c r="N38" i="54" s="1"/>
  <c r="M39" i="54"/>
  <c r="M40" i="54"/>
  <c r="N40" i="54" s="1"/>
  <c r="M41" i="54"/>
  <c r="N41" i="54" s="1"/>
  <c r="M42" i="54"/>
  <c r="N42" i="54" s="1"/>
  <c r="M43" i="54"/>
  <c r="M45" i="54"/>
  <c r="N45" i="54" s="1"/>
  <c r="M46" i="54"/>
  <c r="N46" i="54" s="1"/>
  <c r="M47" i="54"/>
  <c r="M48" i="54"/>
  <c r="N48" i="54" s="1"/>
  <c r="M49" i="54"/>
  <c r="N49" i="54" s="1"/>
  <c r="M50" i="54"/>
  <c r="N50" i="54" s="1"/>
  <c r="M51" i="54"/>
  <c r="N51" i="54" s="1"/>
  <c r="M53" i="54"/>
  <c r="N53" i="54" s="1"/>
  <c r="M55" i="54"/>
  <c r="N55" i="54" s="1"/>
  <c r="M56" i="54"/>
  <c r="N56" i="54" s="1"/>
  <c r="M57" i="54"/>
  <c r="N57" i="54" s="1"/>
  <c r="M58" i="54"/>
  <c r="N58" i="54" s="1"/>
  <c r="O10" i="54"/>
  <c r="P10" i="54" s="1"/>
  <c r="O13" i="54"/>
  <c r="P13" i="54" s="1"/>
  <c r="O15" i="54"/>
  <c r="P15" i="54" s="1"/>
  <c r="O16" i="54"/>
  <c r="P16" i="54" s="1"/>
  <c r="O17" i="54"/>
  <c r="P17" i="54" s="1"/>
  <c r="O18" i="54"/>
  <c r="P18" i="54" s="1"/>
  <c r="O19" i="54"/>
  <c r="P19" i="54" s="1"/>
  <c r="O20" i="54"/>
  <c r="P20" i="54" s="1"/>
  <c r="O21" i="54"/>
  <c r="P21" i="54" s="1"/>
  <c r="O23" i="54"/>
  <c r="P23" i="54" s="1"/>
  <c r="O24" i="54"/>
  <c r="P24" i="54" s="1"/>
  <c r="O25" i="54"/>
  <c r="P25" i="54" s="1"/>
  <c r="O26" i="54"/>
  <c r="P26" i="54" s="1"/>
  <c r="O27" i="54"/>
  <c r="P27" i="54" s="1"/>
  <c r="O28" i="54"/>
  <c r="P28" i="54" s="1"/>
  <c r="O29" i="54"/>
  <c r="P29" i="54" s="1"/>
  <c r="O30" i="54"/>
  <c r="P30" i="54" s="1"/>
  <c r="O31" i="54"/>
  <c r="P31" i="54" s="1"/>
  <c r="O32" i="54"/>
  <c r="P32" i="54" s="1"/>
  <c r="O33" i="54"/>
  <c r="P33" i="54" s="1"/>
  <c r="O34" i="54"/>
  <c r="P34" i="54" s="1"/>
  <c r="O36" i="54"/>
  <c r="P36" i="54" s="1"/>
  <c r="O37" i="54"/>
  <c r="P37" i="54" s="1"/>
  <c r="O38" i="54"/>
  <c r="P38" i="54" s="1"/>
  <c r="O40" i="54"/>
  <c r="P40" i="54" s="1"/>
  <c r="O41" i="54"/>
  <c r="P41" i="54" s="1"/>
  <c r="O42" i="54"/>
  <c r="P42" i="54" s="1"/>
  <c r="O44" i="54"/>
  <c r="P44" i="54" s="1"/>
  <c r="O45" i="54"/>
  <c r="P45" i="54" s="1"/>
  <c r="O46" i="54"/>
  <c r="P46" i="54" s="1"/>
  <c r="O48" i="54"/>
  <c r="P48" i="54" s="1"/>
  <c r="O49" i="54"/>
  <c r="P49" i="54" s="1"/>
  <c r="O50" i="54"/>
  <c r="P50" i="54" s="1"/>
  <c r="O51" i="54"/>
  <c r="P51" i="54" s="1"/>
  <c r="O53" i="54"/>
  <c r="P53" i="54" s="1"/>
  <c r="O54" i="54"/>
  <c r="O55" i="54"/>
  <c r="P55" i="54" s="1"/>
  <c r="O56" i="54"/>
  <c r="P56" i="54" s="1"/>
  <c r="O57" i="54"/>
  <c r="P57" i="54" s="1"/>
  <c r="O58" i="54"/>
  <c r="P58" i="54" s="1"/>
  <c r="Q10" i="54"/>
  <c r="R10" i="54" s="1"/>
  <c r="Q13" i="54"/>
  <c r="R13" i="54" s="1"/>
  <c r="Q15" i="54"/>
  <c r="R15" i="54" s="1"/>
  <c r="Q16" i="54"/>
  <c r="R16" i="54" s="1"/>
  <c r="Q17" i="54"/>
  <c r="R17" i="54" s="1"/>
  <c r="Q18" i="54"/>
  <c r="R18" i="54" s="1"/>
  <c r="Q19" i="54"/>
  <c r="R19" i="54" s="1"/>
  <c r="Q21" i="54"/>
  <c r="R21" i="54" s="1"/>
  <c r="Q23" i="54"/>
  <c r="R23" i="54" s="1"/>
  <c r="Q24" i="54"/>
  <c r="R24" i="54" s="1"/>
  <c r="Q25" i="54"/>
  <c r="R25" i="54" s="1"/>
  <c r="Q26" i="54"/>
  <c r="R26" i="54" s="1"/>
  <c r="Q27" i="54"/>
  <c r="R27" i="54" s="1"/>
  <c r="Q29" i="54"/>
  <c r="R29" i="54" s="1"/>
  <c r="Q30" i="54"/>
  <c r="R30" i="54" s="1"/>
  <c r="Q31" i="54"/>
  <c r="R31" i="54" s="1"/>
  <c r="Q32" i="54"/>
  <c r="R32" i="54" s="1"/>
  <c r="Q33" i="54"/>
  <c r="R33" i="54" s="1"/>
  <c r="Q34" i="54"/>
  <c r="R34" i="54" s="1"/>
  <c r="Q36" i="54"/>
  <c r="R36" i="54" s="1"/>
  <c r="Q37" i="54"/>
  <c r="R37" i="54" s="1"/>
  <c r="Q38" i="54"/>
  <c r="R38" i="54" s="1"/>
  <c r="Q39" i="54"/>
  <c r="R39" i="54" s="1"/>
  <c r="Q40" i="54"/>
  <c r="R40" i="54" s="1"/>
  <c r="Q41" i="54"/>
  <c r="R41" i="54" s="1"/>
  <c r="Q42" i="54"/>
  <c r="R42" i="54" s="1"/>
  <c r="Q43" i="54"/>
  <c r="R43" i="54" s="1"/>
  <c r="Q45" i="54"/>
  <c r="R45" i="54" s="1"/>
  <c r="Q46" i="54"/>
  <c r="R46" i="54" s="1"/>
  <c r="Q47" i="54"/>
  <c r="R47" i="54" s="1"/>
  <c r="Q48" i="54"/>
  <c r="R48" i="54" s="1"/>
  <c r="Q49" i="54"/>
  <c r="R49" i="54" s="1"/>
  <c r="Q50" i="54"/>
  <c r="R50" i="54" s="1"/>
  <c r="Q51" i="54"/>
  <c r="R51" i="54" s="1"/>
  <c r="Q53" i="54"/>
  <c r="R53" i="54" s="1"/>
  <c r="Q54" i="54"/>
  <c r="Q55" i="54"/>
  <c r="R55" i="54" s="1"/>
  <c r="Q56" i="54"/>
  <c r="R56" i="54" s="1"/>
  <c r="Q57" i="54"/>
  <c r="R57" i="54" s="1"/>
  <c r="Q58" i="54"/>
  <c r="R58" i="54" s="1"/>
  <c r="B67" i="54"/>
  <c r="V67" i="54" s="1"/>
  <c r="H67" i="54"/>
  <c r="J67" i="54"/>
  <c r="X67" i="54"/>
  <c r="AB67" i="54"/>
  <c r="B68" i="54"/>
  <c r="Z68" i="54" s="1"/>
  <c r="H68" i="54"/>
  <c r="V68" i="54"/>
  <c r="B69" i="54"/>
  <c r="F69" i="54"/>
  <c r="H69" i="54"/>
  <c r="J69" i="54"/>
  <c r="T69" i="54"/>
  <c r="V69" i="54"/>
  <c r="X69" i="54"/>
  <c r="Z69" i="54"/>
  <c r="AB69" i="54"/>
  <c r="L69" i="54"/>
  <c r="N69" i="54"/>
  <c r="P69" i="54"/>
  <c r="R69" i="54"/>
  <c r="B70" i="54"/>
  <c r="X70" i="54" s="1"/>
  <c r="F70" i="54"/>
  <c r="J70" i="54"/>
  <c r="T70" i="54"/>
  <c r="AB70" i="54"/>
  <c r="L70" i="54"/>
  <c r="P70" i="54"/>
  <c r="R70" i="54"/>
  <c r="B71" i="54"/>
  <c r="J71" i="54" s="1"/>
  <c r="F71" i="54"/>
  <c r="H71" i="54"/>
  <c r="V71" i="54"/>
  <c r="X71" i="54"/>
  <c r="N71" i="54"/>
  <c r="P71" i="54"/>
  <c r="B72" i="54"/>
  <c r="H72" i="54"/>
  <c r="J72" i="54"/>
  <c r="T72" i="54"/>
  <c r="V72" i="54"/>
  <c r="Z72" i="54"/>
  <c r="AB72" i="54"/>
  <c r="N72" i="54"/>
  <c r="P72" i="54"/>
  <c r="R72" i="54"/>
  <c r="B73" i="54"/>
  <c r="F73" i="54"/>
  <c r="H73" i="54"/>
  <c r="J73" i="54"/>
  <c r="T73" i="54"/>
  <c r="V73" i="54"/>
  <c r="X73" i="54"/>
  <c r="Z73" i="54"/>
  <c r="AB73" i="54"/>
  <c r="L73" i="54"/>
  <c r="N73" i="54"/>
  <c r="P73" i="54"/>
  <c r="R73" i="54"/>
  <c r="B74" i="54"/>
  <c r="Z74" i="54"/>
  <c r="AB74" i="54"/>
  <c r="B75" i="54"/>
  <c r="F75" i="54" s="1"/>
  <c r="H75" i="54"/>
  <c r="J75" i="54"/>
  <c r="V75" i="54"/>
  <c r="AB75" i="54"/>
  <c r="L75" i="54"/>
  <c r="N75" i="54"/>
  <c r="B76" i="54"/>
  <c r="P76" i="54" s="1"/>
  <c r="B77" i="54"/>
  <c r="F77" i="54" s="1"/>
  <c r="H77" i="54"/>
  <c r="J77" i="54"/>
  <c r="T77" i="54"/>
  <c r="X77" i="54"/>
  <c r="Z77" i="54"/>
  <c r="AB77" i="54"/>
  <c r="N77" i="54"/>
  <c r="P77" i="54"/>
  <c r="R77" i="54"/>
  <c r="B78" i="54"/>
  <c r="J78" i="54"/>
  <c r="T78" i="54"/>
  <c r="L78" i="54"/>
  <c r="P78" i="54"/>
  <c r="B79" i="54"/>
  <c r="AB79" i="54" s="1"/>
  <c r="F79" i="54"/>
  <c r="X79" i="54"/>
  <c r="N79" i="54"/>
  <c r="P79" i="54"/>
  <c r="B80" i="54"/>
  <c r="V80" i="54" s="1"/>
  <c r="H80" i="54"/>
  <c r="J80" i="54"/>
  <c r="T80" i="54"/>
  <c r="Z80" i="54"/>
  <c r="AB80" i="54"/>
  <c r="N80" i="54"/>
  <c r="P80" i="54"/>
  <c r="R80" i="54"/>
  <c r="B9" i="55"/>
  <c r="E9" i="55" s="1"/>
  <c r="B10" i="55"/>
  <c r="AA10" i="55" s="1"/>
  <c r="AB10" i="55" s="1"/>
  <c r="B11" i="55"/>
  <c r="O11" i="55" s="1"/>
  <c r="P11" i="55" s="1"/>
  <c r="B12" i="55"/>
  <c r="E12" i="55" s="1"/>
  <c r="B13" i="55"/>
  <c r="E13" i="55" s="1"/>
  <c r="B14" i="55"/>
  <c r="E14" i="55" s="1"/>
  <c r="B15" i="55"/>
  <c r="B16" i="55"/>
  <c r="E16" i="55"/>
  <c r="F16" i="55" s="1"/>
  <c r="B17" i="55"/>
  <c r="B18" i="55"/>
  <c r="B19" i="55"/>
  <c r="E19" i="55"/>
  <c r="F19" i="55" s="1"/>
  <c r="B20" i="55"/>
  <c r="B21" i="55"/>
  <c r="B22" i="55"/>
  <c r="E22" i="55"/>
  <c r="F22" i="55" s="1"/>
  <c r="B23" i="55"/>
  <c r="S23" i="55" s="1"/>
  <c r="T23" i="55" s="1"/>
  <c r="B24" i="55"/>
  <c r="E24" i="55"/>
  <c r="F24" i="55" s="1"/>
  <c r="B25" i="55"/>
  <c r="W25" i="55" s="1"/>
  <c r="X25" i="55" s="1"/>
  <c r="E25" i="55"/>
  <c r="F25" i="55" s="1"/>
  <c r="B26" i="55"/>
  <c r="E26" i="55"/>
  <c r="B27" i="55"/>
  <c r="B28" i="55"/>
  <c r="E28" i="55"/>
  <c r="F28" i="55" s="1"/>
  <c r="B29" i="55"/>
  <c r="E29" i="55" s="1"/>
  <c r="F29" i="55" s="1"/>
  <c r="B30" i="55"/>
  <c r="B31" i="55"/>
  <c r="E31" i="55" s="1"/>
  <c r="F31" i="55" s="1"/>
  <c r="B32" i="55"/>
  <c r="E32" i="55"/>
  <c r="F32" i="55" s="1"/>
  <c r="B33" i="55"/>
  <c r="E33" i="55" s="1"/>
  <c r="F33" i="55" s="1"/>
  <c r="B34" i="55"/>
  <c r="E34" i="55" s="1"/>
  <c r="B35" i="55"/>
  <c r="E35" i="55"/>
  <c r="F35" i="55" s="1"/>
  <c r="B36" i="55"/>
  <c r="E36" i="55" s="1"/>
  <c r="F36" i="55" s="1"/>
  <c r="B37" i="55"/>
  <c r="B38" i="55"/>
  <c r="E38" i="55"/>
  <c r="F38" i="55" s="1"/>
  <c r="B39" i="55"/>
  <c r="E39" i="55" s="1"/>
  <c r="F39" i="55" s="1"/>
  <c r="B40" i="55"/>
  <c r="E40" i="55"/>
  <c r="F40" i="55" s="1"/>
  <c r="B41" i="55"/>
  <c r="E41" i="55" s="1"/>
  <c r="B42" i="55"/>
  <c r="E42" i="55"/>
  <c r="B43" i="55"/>
  <c r="B44" i="55"/>
  <c r="B45" i="55"/>
  <c r="E45" i="55" s="1"/>
  <c r="F45" i="55" s="1"/>
  <c r="B46" i="55"/>
  <c r="U46" i="55" s="1"/>
  <c r="V46" i="55" s="1"/>
  <c r="E46" i="55"/>
  <c r="B47" i="55"/>
  <c r="B48" i="55"/>
  <c r="E48" i="55"/>
  <c r="F48" i="55" s="1"/>
  <c r="B49" i="55"/>
  <c r="B50" i="55"/>
  <c r="B51" i="55"/>
  <c r="E51" i="55"/>
  <c r="F51" i="55" s="1"/>
  <c r="B52" i="55"/>
  <c r="B53" i="55"/>
  <c r="B54" i="55"/>
  <c r="E54" i="55"/>
  <c r="F54" i="55" s="1"/>
  <c r="B55" i="55"/>
  <c r="B56" i="55"/>
  <c r="E56" i="55"/>
  <c r="F56" i="55" s="1"/>
  <c r="B57" i="55"/>
  <c r="E57" i="55"/>
  <c r="F57" i="55" s="1"/>
  <c r="B58" i="55"/>
  <c r="E58" i="55"/>
  <c r="G10" i="55"/>
  <c r="H10" i="55" s="1"/>
  <c r="G16" i="55"/>
  <c r="H16" i="55" s="1"/>
  <c r="G19" i="55"/>
  <c r="H19" i="55" s="1"/>
  <c r="G22" i="55"/>
  <c r="H22" i="55" s="1"/>
  <c r="G23" i="55"/>
  <c r="H23" i="55" s="1"/>
  <c r="G24" i="55"/>
  <c r="H24" i="55" s="1"/>
  <c r="G25" i="55"/>
  <c r="H25" i="55" s="1"/>
  <c r="G26" i="55"/>
  <c r="H26" i="55" s="1"/>
  <c r="G27" i="55"/>
  <c r="H27" i="55" s="1"/>
  <c r="G29" i="55"/>
  <c r="H29" i="55" s="1"/>
  <c r="G30" i="55"/>
  <c r="G32" i="55"/>
  <c r="H32" i="55" s="1"/>
  <c r="G34" i="55"/>
  <c r="G35" i="55"/>
  <c r="H35" i="55" s="1"/>
  <c r="G36" i="55"/>
  <c r="H36" i="55" s="1"/>
  <c r="G38" i="55"/>
  <c r="H38" i="55" s="1"/>
  <c r="G40" i="55"/>
  <c r="H40" i="55" s="1"/>
  <c r="G42" i="55"/>
  <c r="H42" i="55" s="1"/>
  <c r="G48" i="55"/>
  <c r="H48" i="55" s="1"/>
  <c r="G50" i="55"/>
  <c r="G51" i="55"/>
  <c r="H51" i="55" s="1"/>
  <c r="G54" i="55"/>
  <c r="H54" i="55" s="1"/>
  <c r="G56" i="55"/>
  <c r="H56" i="55" s="1"/>
  <c r="G58" i="55"/>
  <c r="H58" i="55" s="1"/>
  <c r="I16" i="55"/>
  <c r="J16" i="55" s="1"/>
  <c r="I18" i="55"/>
  <c r="I19" i="55"/>
  <c r="J19" i="55" s="1"/>
  <c r="I20" i="55"/>
  <c r="I22" i="55"/>
  <c r="J22" i="55" s="1"/>
  <c r="I23" i="55"/>
  <c r="J23" i="55" s="1"/>
  <c r="I24" i="55"/>
  <c r="J24" i="55" s="1"/>
  <c r="I25" i="55"/>
  <c r="J25" i="55" s="1"/>
  <c r="I26" i="55"/>
  <c r="J26" i="55" s="1"/>
  <c r="I27" i="55"/>
  <c r="I28" i="55"/>
  <c r="I29" i="55"/>
  <c r="J29" i="55" s="1"/>
  <c r="I31" i="55"/>
  <c r="J31" i="55" s="1"/>
  <c r="I32" i="55"/>
  <c r="J32" i="55" s="1"/>
  <c r="I33" i="55"/>
  <c r="J33" i="55" s="1"/>
  <c r="I34" i="55"/>
  <c r="I35" i="55"/>
  <c r="J35" i="55" s="1"/>
  <c r="I36" i="55"/>
  <c r="I37" i="55"/>
  <c r="J37" i="55" s="1"/>
  <c r="I38" i="55"/>
  <c r="J38" i="55" s="1"/>
  <c r="I39" i="55"/>
  <c r="J39" i="55" s="1"/>
  <c r="I40" i="55"/>
  <c r="J40" i="55" s="1"/>
  <c r="I41" i="55"/>
  <c r="J41" i="55" s="1"/>
  <c r="I42" i="55"/>
  <c r="J42" i="55" s="1"/>
  <c r="I44" i="55"/>
  <c r="I45" i="55"/>
  <c r="J45" i="55" s="1"/>
  <c r="I46" i="55"/>
  <c r="I48" i="55"/>
  <c r="J48" i="55" s="1"/>
  <c r="I50" i="55"/>
  <c r="I51" i="55"/>
  <c r="J51" i="55" s="1"/>
  <c r="I53" i="55"/>
  <c r="J53" i="55" s="1"/>
  <c r="I54" i="55"/>
  <c r="I55" i="55"/>
  <c r="J55" i="55" s="1"/>
  <c r="I56" i="55"/>
  <c r="J56" i="55" s="1"/>
  <c r="I57" i="55"/>
  <c r="J57" i="55" s="1"/>
  <c r="I58" i="55"/>
  <c r="J58" i="55" s="1"/>
  <c r="S10" i="55"/>
  <c r="T10" i="55" s="1"/>
  <c r="S15" i="55"/>
  <c r="S16" i="55"/>
  <c r="T16" i="55" s="1"/>
  <c r="S19" i="55"/>
  <c r="T19" i="55" s="1"/>
  <c r="S22" i="55"/>
  <c r="T22" i="55" s="1"/>
  <c r="S24" i="55"/>
  <c r="T24" i="55" s="1"/>
  <c r="S25" i="55"/>
  <c r="T25" i="55" s="1"/>
  <c r="S26" i="55"/>
  <c r="T26" i="55" s="1"/>
  <c r="S29" i="55"/>
  <c r="T29" i="55" s="1"/>
  <c r="S31" i="55"/>
  <c r="T31" i="55" s="1"/>
  <c r="S32" i="55"/>
  <c r="T32" i="55" s="1"/>
  <c r="S33" i="55"/>
  <c r="T33" i="55" s="1"/>
  <c r="S35" i="55"/>
  <c r="T35" i="55" s="1"/>
  <c r="S38" i="55"/>
  <c r="T38" i="55" s="1"/>
  <c r="S39" i="55"/>
  <c r="T39" i="55" s="1"/>
  <c r="S40" i="55"/>
  <c r="T40" i="55" s="1"/>
  <c r="S42" i="55"/>
  <c r="T42" i="55" s="1"/>
  <c r="S45" i="55"/>
  <c r="T45" i="55" s="1"/>
  <c r="S47" i="55"/>
  <c r="S48" i="55"/>
  <c r="T48" i="55" s="1"/>
  <c r="S49" i="55"/>
  <c r="T49" i="55" s="1"/>
  <c r="S51" i="55"/>
  <c r="T51" i="55" s="1"/>
  <c r="S53" i="55"/>
  <c r="T53" i="55" s="1"/>
  <c r="S54" i="55"/>
  <c r="T54" i="55" s="1"/>
  <c r="S55" i="55"/>
  <c r="T55" i="55" s="1"/>
  <c r="S56" i="55"/>
  <c r="T56" i="55" s="1"/>
  <c r="S57" i="55"/>
  <c r="T57" i="55" s="1"/>
  <c r="S58" i="55"/>
  <c r="T58" i="55" s="1"/>
  <c r="U10" i="55"/>
  <c r="V10" i="55" s="1"/>
  <c r="U14" i="55"/>
  <c r="U15" i="55"/>
  <c r="U16" i="55"/>
  <c r="V16" i="55" s="1"/>
  <c r="U18" i="55"/>
  <c r="V18" i="55" s="1"/>
  <c r="U19" i="55"/>
  <c r="V19" i="55" s="1"/>
  <c r="U20" i="55"/>
  <c r="V20" i="55" s="1"/>
  <c r="U22" i="55"/>
  <c r="V22" i="55" s="1"/>
  <c r="U23" i="55"/>
  <c r="U24" i="55"/>
  <c r="V24" i="55" s="1"/>
  <c r="U25" i="55"/>
  <c r="U26" i="55"/>
  <c r="V26" i="55" s="1"/>
  <c r="U27" i="55"/>
  <c r="U28" i="55"/>
  <c r="V28" i="55" s="1"/>
  <c r="U29" i="55"/>
  <c r="V29" i="55" s="1"/>
  <c r="U31" i="55"/>
  <c r="U32" i="55"/>
  <c r="V32" i="55" s="1"/>
  <c r="U33" i="55"/>
  <c r="U34" i="55"/>
  <c r="V34" i="55" s="1"/>
  <c r="U35" i="55"/>
  <c r="V35" i="55" s="1"/>
  <c r="U36" i="55"/>
  <c r="V36" i="55" s="1"/>
  <c r="U38" i="55"/>
  <c r="V38" i="55" s="1"/>
  <c r="U39" i="55"/>
  <c r="V39" i="55" s="1"/>
  <c r="U40" i="55"/>
  <c r="V40" i="55" s="1"/>
  <c r="U41" i="55"/>
  <c r="U42" i="55"/>
  <c r="V42" i="55" s="1"/>
  <c r="U45" i="55"/>
  <c r="V45" i="55" s="1"/>
  <c r="U47" i="55"/>
  <c r="U48" i="55"/>
  <c r="V48" i="55" s="1"/>
  <c r="U49" i="55"/>
  <c r="U50" i="55"/>
  <c r="V50" i="55" s="1"/>
  <c r="U51" i="55"/>
  <c r="V51" i="55" s="1"/>
  <c r="U52" i="55"/>
  <c r="V52" i="55" s="1"/>
  <c r="U53" i="55"/>
  <c r="U54" i="55"/>
  <c r="V54" i="55" s="1"/>
  <c r="U55" i="55"/>
  <c r="U56" i="55"/>
  <c r="V56" i="55" s="1"/>
  <c r="U57" i="55"/>
  <c r="U58" i="55"/>
  <c r="V58" i="55" s="1"/>
  <c r="W16" i="55"/>
  <c r="X16" i="55" s="1"/>
  <c r="W19" i="55"/>
  <c r="X19" i="55" s="1"/>
  <c r="W20" i="55"/>
  <c r="W22" i="55"/>
  <c r="X22" i="55" s="1"/>
  <c r="W24" i="55"/>
  <c r="X24" i="55" s="1"/>
  <c r="W26" i="55"/>
  <c r="X26" i="55" s="1"/>
  <c r="W28" i="55"/>
  <c r="X28" i="55" s="1"/>
  <c r="W29" i="55"/>
  <c r="X29" i="55" s="1"/>
  <c r="W30" i="55"/>
  <c r="W32" i="55"/>
  <c r="X32" i="55" s="1"/>
  <c r="W33" i="55"/>
  <c r="X33" i="55" s="1"/>
  <c r="W34" i="55"/>
  <c r="X34" i="55" s="1"/>
  <c r="W35" i="55"/>
  <c r="X35" i="55" s="1"/>
  <c r="W36" i="55"/>
  <c r="X36" i="55" s="1"/>
  <c r="W38" i="55"/>
  <c r="X38" i="55" s="1"/>
  <c r="W39" i="55"/>
  <c r="X39" i="55" s="1"/>
  <c r="W40" i="55"/>
  <c r="X40" i="55" s="1"/>
  <c r="W41" i="55"/>
  <c r="X41" i="55" s="1"/>
  <c r="W42" i="55"/>
  <c r="X42" i="55" s="1"/>
  <c r="W44" i="55"/>
  <c r="W45" i="55"/>
  <c r="X45" i="55" s="1"/>
  <c r="W46" i="55"/>
  <c r="X46" i="55" s="1"/>
  <c r="W48" i="55"/>
  <c r="X48" i="55" s="1"/>
  <c r="W49" i="55"/>
  <c r="X49" i="55" s="1"/>
  <c r="W51" i="55"/>
  <c r="X51" i="55" s="1"/>
  <c r="W53" i="55"/>
  <c r="X53" i="55" s="1"/>
  <c r="W54" i="55"/>
  <c r="X54" i="55" s="1"/>
  <c r="W56" i="55"/>
  <c r="X56" i="55" s="1"/>
  <c r="W57" i="55"/>
  <c r="X57" i="55" s="1"/>
  <c r="W58" i="55"/>
  <c r="X58" i="55" s="1"/>
  <c r="Y10" i="55"/>
  <c r="Z10" i="55" s="1"/>
  <c r="Y13" i="55"/>
  <c r="Y16" i="55"/>
  <c r="Z16" i="55" s="1"/>
  <c r="Y19" i="55"/>
  <c r="Z19" i="55" s="1"/>
  <c r="Y20" i="55"/>
  <c r="Y22" i="55"/>
  <c r="Z22" i="55" s="1"/>
  <c r="Y23" i="55"/>
  <c r="Z23" i="55" s="1"/>
  <c r="Y24" i="55"/>
  <c r="Z24" i="55" s="1"/>
  <c r="Y25" i="55"/>
  <c r="Z25" i="55" s="1"/>
  <c r="Y26" i="55"/>
  <c r="Z26" i="55" s="1"/>
  <c r="Y27" i="55"/>
  <c r="Z27" i="55" s="1"/>
  <c r="Y28" i="55"/>
  <c r="Y29" i="55"/>
  <c r="Z29" i="55" s="1"/>
  <c r="Y30" i="55"/>
  <c r="Y31" i="55"/>
  <c r="Z31" i="55" s="1"/>
  <c r="Y32" i="55"/>
  <c r="Z32" i="55" s="1"/>
  <c r="Y33" i="55"/>
  <c r="Z33" i="55" s="1"/>
  <c r="Y34" i="55"/>
  <c r="Z34" i="55" s="1"/>
  <c r="Y35" i="55"/>
  <c r="Z35" i="55" s="1"/>
  <c r="Y36" i="55"/>
  <c r="Z36" i="55" s="1"/>
  <c r="Y37" i="55"/>
  <c r="Z37" i="55" s="1"/>
  <c r="Y38" i="55"/>
  <c r="Z38" i="55" s="1"/>
  <c r="Y39" i="55"/>
  <c r="Z39" i="55" s="1"/>
  <c r="Y40" i="55"/>
  <c r="Z40" i="55" s="1"/>
  <c r="Y41" i="55"/>
  <c r="Z41" i="55" s="1"/>
  <c r="Y42" i="55"/>
  <c r="Z42" i="55" s="1"/>
  <c r="Y45" i="55"/>
  <c r="Z45" i="55" s="1"/>
  <c r="Y46" i="55"/>
  <c r="Z46" i="55" s="1"/>
  <c r="Y48" i="55"/>
  <c r="Z48" i="55" s="1"/>
  <c r="Y49" i="55"/>
  <c r="Z49" i="55" s="1"/>
  <c r="Y51" i="55"/>
  <c r="Z51" i="55" s="1"/>
  <c r="Y52" i="55"/>
  <c r="Y53" i="55"/>
  <c r="Z53" i="55" s="1"/>
  <c r="Y54" i="55"/>
  <c r="Z54" i="55" s="1"/>
  <c r="Y55" i="55"/>
  <c r="Z55" i="55" s="1"/>
  <c r="Y56" i="55"/>
  <c r="Z56" i="55" s="1"/>
  <c r="Y57" i="55"/>
  <c r="Z57" i="55" s="1"/>
  <c r="Y58" i="55"/>
  <c r="Z58" i="55" s="1"/>
  <c r="AA11" i="55"/>
  <c r="AA15" i="55"/>
  <c r="AA16" i="55"/>
  <c r="AB16" i="55" s="1"/>
  <c r="AA19" i="55"/>
  <c r="AB19" i="55" s="1"/>
  <c r="AA20" i="55"/>
  <c r="AB20" i="55" s="1"/>
  <c r="AA22" i="55"/>
  <c r="AB22" i="55" s="1"/>
  <c r="AA23" i="55"/>
  <c r="AB23" i="55" s="1"/>
  <c r="AA24" i="55"/>
  <c r="AB24" i="55" s="1"/>
  <c r="AA25" i="55"/>
  <c r="AB25" i="55" s="1"/>
  <c r="AA26" i="55"/>
  <c r="AB26" i="55" s="1"/>
  <c r="AA27" i="55"/>
  <c r="AB27" i="55" s="1"/>
  <c r="AA28" i="55"/>
  <c r="AB28" i="55" s="1"/>
  <c r="AA29" i="55"/>
  <c r="AB29" i="55" s="1"/>
  <c r="AA31" i="55"/>
  <c r="AB31" i="55" s="1"/>
  <c r="AA32" i="55"/>
  <c r="AB32" i="55" s="1"/>
  <c r="AA33" i="55"/>
  <c r="AB33" i="55" s="1"/>
  <c r="AA34" i="55"/>
  <c r="AB34" i="55" s="1"/>
  <c r="AA35" i="55"/>
  <c r="AB35" i="55" s="1"/>
  <c r="AA36" i="55"/>
  <c r="AB36" i="55" s="1"/>
  <c r="AA37" i="55"/>
  <c r="AB37" i="55" s="1"/>
  <c r="AA38" i="55"/>
  <c r="AB38" i="55" s="1"/>
  <c r="AA39" i="55"/>
  <c r="AB39" i="55" s="1"/>
  <c r="AA40" i="55"/>
  <c r="AB40" i="55" s="1"/>
  <c r="AA41" i="55"/>
  <c r="AB41" i="55" s="1"/>
  <c r="AA42" i="55"/>
  <c r="AB42" i="55" s="1"/>
  <c r="AA45" i="55"/>
  <c r="AB45" i="55" s="1"/>
  <c r="AA46" i="55"/>
  <c r="AB46" i="55" s="1"/>
  <c r="AA47" i="55"/>
  <c r="AA48" i="55"/>
  <c r="AB48" i="55" s="1"/>
  <c r="AA49" i="55"/>
  <c r="AB49" i="55" s="1"/>
  <c r="AA51" i="55"/>
  <c r="AB51" i="55" s="1"/>
  <c r="AA53" i="55"/>
  <c r="AB53" i="55" s="1"/>
  <c r="AA54" i="55"/>
  <c r="AB54" i="55" s="1"/>
  <c r="AA55" i="55"/>
  <c r="AB55" i="55" s="1"/>
  <c r="AA56" i="55"/>
  <c r="AB56" i="55" s="1"/>
  <c r="AA57" i="55"/>
  <c r="AB57" i="55" s="1"/>
  <c r="AA58" i="55"/>
  <c r="AB58" i="55" s="1"/>
  <c r="K10" i="55"/>
  <c r="L10" i="55" s="1"/>
  <c r="K12" i="55"/>
  <c r="L12" i="55" s="1"/>
  <c r="K15" i="55"/>
  <c r="K16" i="55"/>
  <c r="L16" i="55" s="1"/>
  <c r="K19" i="55"/>
  <c r="L19" i="55" s="1"/>
  <c r="K20" i="55"/>
  <c r="L20" i="55" s="1"/>
  <c r="K22" i="55"/>
  <c r="L22" i="55" s="1"/>
  <c r="K23" i="55"/>
  <c r="L23" i="55" s="1"/>
  <c r="K24" i="55"/>
  <c r="L24" i="55" s="1"/>
  <c r="K25" i="55"/>
  <c r="L25" i="55" s="1"/>
  <c r="K26" i="55"/>
  <c r="L26" i="55" s="1"/>
  <c r="K27" i="55"/>
  <c r="L27" i="55" s="1"/>
  <c r="K28" i="55"/>
  <c r="L28" i="55" s="1"/>
  <c r="K29" i="55"/>
  <c r="L29" i="55" s="1"/>
  <c r="K30" i="55"/>
  <c r="L30" i="55" s="1"/>
  <c r="K31" i="55"/>
  <c r="L31" i="55" s="1"/>
  <c r="K32" i="55"/>
  <c r="L32" i="55" s="1"/>
  <c r="K33" i="55"/>
  <c r="L33" i="55" s="1"/>
  <c r="K34" i="55"/>
  <c r="L34" i="55" s="1"/>
  <c r="K35" i="55"/>
  <c r="K36" i="55"/>
  <c r="L36" i="55" s="1"/>
  <c r="K38" i="55"/>
  <c r="L38" i="55" s="1"/>
  <c r="K39" i="55"/>
  <c r="L39" i="55" s="1"/>
  <c r="K40" i="55"/>
  <c r="L40" i="55" s="1"/>
  <c r="K41" i="55"/>
  <c r="L41" i="55" s="1"/>
  <c r="K42" i="55"/>
  <c r="L42" i="55" s="1"/>
  <c r="K43" i="55"/>
  <c r="K44" i="55"/>
  <c r="K45" i="55"/>
  <c r="L45" i="55" s="1"/>
  <c r="K46" i="55"/>
  <c r="L46" i="55" s="1"/>
  <c r="K47" i="55"/>
  <c r="K48" i="55"/>
  <c r="L48" i="55" s="1"/>
  <c r="K49" i="55"/>
  <c r="L49" i="55" s="1"/>
  <c r="K50" i="55"/>
  <c r="K51" i="55"/>
  <c r="L51" i="55" s="1"/>
  <c r="K52" i="55"/>
  <c r="L52" i="55" s="1"/>
  <c r="K53" i="55"/>
  <c r="L53" i="55" s="1"/>
  <c r="K54" i="55"/>
  <c r="L54" i="55" s="1"/>
  <c r="K55" i="55"/>
  <c r="L55" i="55" s="1"/>
  <c r="K56" i="55"/>
  <c r="L56" i="55" s="1"/>
  <c r="K57" i="55"/>
  <c r="L57" i="55" s="1"/>
  <c r="K58" i="55"/>
  <c r="L58" i="55" s="1"/>
  <c r="M13" i="55"/>
  <c r="M16" i="55"/>
  <c r="N16" i="55" s="1"/>
  <c r="M18" i="55"/>
  <c r="M19" i="55"/>
  <c r="N19" i="55" s="1"/>
  <c r="M20" i="55"/>
  <c r="M22" i="55"/>
  <c r="N22" i="55" s="1"/>
  <c r="M23" i="55"/>
  <c r="N23" i="55" s="1"/>
  <c r="M24" i="55"/>
  <c r="N24" i="55" s="1"/>
  <c r="M25" i="55"/>
  <c r="N25" i="55" s="1"/>
  <c r="M26" i="55"/>
  <c r="N26" i="55" s="1"/>
  <c r="M27" i="55"/>
  <c r="N27" i="55" s="1"/>
  <c r="M28" i="55"/>
  <c r="N28" i="55" s="1"/>
  <c r="M29" i="55"/>
  <c r="N29" i="55" s="1"/>
  <c r="M30" i="55"/>
  <c r="M31" i="55"/>
  <c r="N31" i="55" s="1"/>
  <c r="M32" i="55"/>
  <c r="M33" i="55"/>
  <c r="N33" i="55" s="1"/>
  <c r="M34" i="55"/>
  <c r="N34" i="55" s="1"/>
  <c r="M35" i="55"/>
  <c r="N35" i="55" s="1"/>
  <c r="M36" i="55"/>
  <c r="N36" i="55" s="1"/>
  <c r="M38" i="55"/>
  <c r="N38" i="55" s="1"/>
  <c r="M39" i="55"/>
  <c r="N39" i="55" s="1"/>
  <c r="M40" i="55"/>
  <c r="N40" i="55" s="1"/>
  <c r="M41" i="55"/>
  <c r="N41" i="55" s="1"/>
  <c r="M42" i="55"/>
  <c r="N42" i="55" s="1"/>
  <c r="M44" i="55"/>
  <c r="M45" i="55"/>
  <c r="N45" i="55" s="1"/>
  <c r="M46" i="55"/>
  <c r="N46" i="55" s="1"/>
  <c r="M48" i="55"/>
  <c r="N48" i="55" s="1"/>
  <c r="M49" i="55"/>
  <c r="N49" i="55" s="1"/>
  <c r="M51" i="55"/>
  <c r="N51" i="55" s="1"/>
  <c r="M52" i="55"/>
  <c r="N52" i="55" s="1"/>
  <c r="M53" i="55"/>
  <c r="N53" i="55" s="1"/>
  <c r="M54" i="55"/>
  <c r="N54" i="55" s="1"/>
  <c r="M55" i="55"/>
  <c r="N55" i="55" s="1"/>
  <c r="M56" i="55"/>
  <c r="N56" i="55" s="1"/>
  <c r="M57" i="55"/>
  <c r="N57" i="55" s="1"/>
  <c r="M58" i="55"/>
  <c r="N58" i="55" s="1"/>
  <c r="O10" i="55"/>
  <c r="P10" i="55" s="1"/>
  <c r="O13" i="55"/>
  <c r="P13" i="55" s="1"/>
  <c r="O15" i="55"/>
  <c r="P15" i="55" s="1"/>
  <c r="O16" i="55"/>
  <c r="P16" i="55" s="1"/>
  <c r="O18" i="55"/>
  <c r="O19" i="55"/>
  <c r="P19" i="55" s="1"/>
  <c r="O20" i="55"/>
  <c r="P20" i="55" s="1"/>
  <c r="O22" i="55"/>
  <c r="P22" i="55" s="1"/>
  <c r="O23" i="55"/>
  <c r="P23" i="55" s="1"/>
  <c r="O24" i="55"/>
  <c r="P24" i="55" s="1"/>
  <c r="O25" i="55"/>
  <c r="P25" i="55" s="1"/>
  <c r="O26" i="55"/>
  <c r="P26" i="55" s="1"/>
  <c r="O27" i="55"/>
  <c r="P27" i="55" s="1"/>
  <c r="O28" i="55"/>
  <c r="P28" i="55" s="1"/>
  <c r="O29" i="55"/>
  <c r="P29" i="55" s="1"/>
  <c r="O30" i="55"/>
  <c r="O31" i="55"/>
  <c r="P31" i="55" s="1"/>
  <c r="O32" i="55"/>
  <c r="P32" i="55" s="1"/>
  <c r="O33" i="55"/>
  <c r="P33" i="55" s="1"/>
  <c r="O34" i="55"/>
  <c r="P34" i="55" s="1"/>
  <c r="O35" i="55"/>
  <c r="P35" i="55" s="1"/>
  <c r="O36" i="55"/>
  <c r="P36" i="55" s="1"/>
  <c r="O37" i="55"/>
  <c r="P37" i="55" s="1"/>
  <c r="O38" i="55"/>
  <c r="P38" i="55" s="1"/>
  <c r="O39" i="55"/>
  <c r="P39" i="55" s="1"/>
  <c r="O40" i="55"/>
  <c r="P40" i="55" s="1"/>
  <c r="O41" i="55"/>
  <c r="P41" i="55" s="1"/>
  <c r="O42" i="55"/>
  <c r="P42" i="55" s="1"/>
  <c r="O45" i="55"/>
  <c r="P45" i="55" s="1"/>
  <c r="O46" i="55"/>
  <c r="P46" i="55" s="1"/>
  <c r="O47" i="55"/>
  <c r="P47" i="55" s="1"/>
  <c r="O48" i="55"/>
  <c r="P48" i="55" s="1"/>
  <c r="O49" i="55"/>
  <c r="P49" i="55" s="1"/>
  <c r="O50" i="55"/>
  <c r="O51" i="55"/>
  <c r="P51" i="55" s="1"/>
  <c r="O53" i="55"/>
  <c r="P53" i="55" s="1"/>
  <c r="O54" i="55"/>
  <c r="P54" i="55" s="1"/>
  <c r="O55" i="55"/>
  <c r="P55" i="55" s="1"/>
  <c r="O56" i="55"/>
  <c r="P56" i="55" s="1"/>
  <c r="O57" i="55"/>
  <c r="P57" i="55" s="1"/>
  <c r="O58" i="55"/>
  <c r="Q10" i="55"/>
  <c r="R10" i="55" s="1"/>
  <c r="Q12" i="55"/>
  <c r="Q15" i="55"/>
  <c r="R15" i="55" s="1"/>
  <c r="Q16" i="55"/>
  <c r="R16" i="55" s="1"/>
  <c r="Q17" i="55"/>
  <c r="Q18" i="55"/>
  <c r="R18" i="55" s="1"/>
  <c r="Q19" i="55"/>
  <c r="R19" i="55" s="1"/>
  <c r="Q20" i="55"/>
  <c r="R20" i="55" s="1"/>
  <c r="Q21" i="55"/>
  <c r="Q22" i="55"/>
  <c r="R22" i="55" s="1"/>
  <c r="Q23" i="55"/>
  <c r="R23" i="55" s="1"/>
  <c r="Q24" i="55"/>
  <c r="R24" i="55" s="1"/>
  <c r="Q25" i="55"/>
  <c r="R25" i="55" s="1"/>
  <c r="Q26" i="55"/>
  <c r="R26" i="55" s="1"/>
  <c r="Q27" i="55"/>
  <c r="R27" i="55" s="1"/>
  <c r="Q28" i="55"/>
  <c r="R28" i="55" s="1"/>
  <c r="Q29" i="55"/>
  <c r="R29" i="55" s="1"/>
  <c r="Q30" i="55"/>
  <c r="R30" i="55" s="1"/>
  <c r="Q31" i="55"/>
  <c r="R31" i="55" s="1"/>
  <c r="Q32" i="55"/>
  <c r="R32" i="55" s="1"/>
  <c r="Q33" i="55"/>
  <c r="R33" i="55" s="1"/>
  <c r="Q34" i="55"/>
  <c r="R34" i="55" s="1"/>
  <c r="Q35" i="55"/>
  <c r="R35" i="55" s="1"/>
  <c r="Q36" i="55"/>
  <c r="R36" i="55" s="1"/>
  <c r="Q37" i="55"/>
  <c r="Q38" i="55"/>
  <c r="R38" i="55" s="1"/>
  <c r="Q39" i="55"/>
  <c r="R39" i="55" s="1"/>
  <c r="Q40" i="55"/>
  <c r="R40" i="55" s="1"/>
  <c r="Q41" i="55"/>
  <c r="R41" i="55" s="1"/>
  <c r="Q42" i="55"/>
  <c r="R42" i="55" s="1"/>
  <c r="Q45" i="55"/>
  <c r="R45" i="55" s="1"/>
  <c r="Q46" i="55"/>
  <c r="R46" i="55" s="1"/>
  <c r="Q47" i="55"/>
  <c r="R47" i="55" s="1"/>
  <c r="Q48" i="55"/>
  <c r="R48" i="55" s="1"/>
  <c r="Q49" i="55"/>
  <c r="R49" i="55" s="1"/>
  <c r="Q50" i="55"/>
  <c r="Q51" i="55"/>
  <c r="R51" i="55" s="1"/>
  <c r="Q53" i="55"/>
  <c r="R53" i="55" s="1"/>
  <c r="Q54" i="55"/>
  <c r="R54" i="55" s="1"/>
  <c r="Q55" i="55"/>
  <c r="R55" i="55" s="1"/>
  <c r="Q56" i="55"/>
  <c r="R56" i="55" s="1"/>
  <c r="Q57" i="55"/>
  <c r="R57" i="55" s="1"/>
  <c r="Q58" i="55"/>
  <c r="R58" i="55" s="1"/>
  <c r="B67" i="55"/>
  <c r="Z67" i="55" s="1"/>
  <c r="F67" i="55"/>
  <c r="H67" i="55"/>
  <c r="J67" i="55"/>
  <c r="T67" i="55"/>
  <c r="V67" i="55"/>
  <c r="X67" i="55"/>
  <c r="AB67" i="55"/>
  <c r="L67" i="55"/>
  <c r="N67" i="55"/>
  <c r="P67" i="55"/>
  <c r="R67" i="55"/>
  <c r="B68" i="55"/>
  <c r="T68" i="55" s="1"/>
  <c r="H68" i="55"/>
  <c r="J68" i="55"/>
  <c r="V68" i="55"/>
  <c r="X68" i="55"/>
  <c r="Z68" i="55"/>
  <c r="AB68" i="55"/>
  <c r="N68" i="55"/>
  <c r="P68" i="55"/>
  <c r="R68" i="55"/>
  <c r="B69" i="55"/>
  <c r="F69" i="55" s="1"/>
  <c r="X69" i="55"/>
  <c r="Z69" i="55"/>
  <c r="L69" i="55"/>
  <c r="N69" i="55"/>
  <c r="B70" i="55"/>
  <c r="V70" i="55" s="1"/>
  <c r="F70" i="55"/>
  <c r="H70" i="55"/>
  <c r="T70" i="55"/>
  <c r="X70" i="55"/>
  <c r="Z70" i="55"/>
  <c r="AB70" i="55"/>
  <c r="L70" i="55"/>
  <c r="N70" i="55"/>
  <c r="P70" i="55"/>
  <c r="B71" i="55"/>
  <c r="F71" i="55"/>
  <c r="J71" i="55"/>
  <c r="V71" i="55"/>
  <c r="X71" i="55"/>
  <c r="L71" i="55"/>
  <c r="N71" i="55"/>
  <c r="B72" i="55"/>
  <c r="H72" i="55"/>
  <c r="T72" i="55"/>
  <c r="V72" i="55"/>
  <c r="Z72" i="55"/>
  <c r="N72" i="55"/>
  <c r="P72" i="55"/>
  <c r="B73" i="55"/>
  <c r="H73" i="55"/>
  <c r="V73" i="55"/>
  <c r="X73" i="55"/>
  <c r="AB73" i="55"/>
  <c r="L73" i="55"/>
  <c r="R73" i="55"/>
  <c r="B74" i="55"/>
  <c r="F74" i="55"/>
  <c r="J74" i="55"/>
  <c r="T74" i="55"/>
  <c r="Z74" i="55"/>
  <c r="L74" i="55"/>
  <c r="N74" i="55"/>
  <c r="R74" i="55"/>
  <c r="B75" i="55"/>
  <c r="H75" i="55"/>
  <c r="T75" i="55"/>
  <c r="V75" i="55"/>
  <c r="AB75" i="55"/>
  <c r="L75" i="55"/>
  <c r="P75" i="55"/>
  <c r="B76" i="55"/>
  <c r="J76" i="55" s="1"/>
  <c r="X76" i="55"/>
  <c r="AB76" i="55"/>
  <c r="B77" i="55"/>
  <c r="X77" i="55" s="1"/>
  <c r="B78" i="55"/>
  <c r="J78" i="55"/>
  <c r="X78" i="55"/>
  <c r="R78" i="55"/>
  <c r="B79" i="55"/>
  <c r="Z79" i="55" s="1"/>
  <c r="F79" i="55"/>
  <c r="H79" i="55"/>
  <c r="J79" i="55"/>
  <c r="T79" i="55"/>
  <c r="X79" i="55"/>
  <c r="AB79" i="55"/>
  <c r="L79" i="55"/>
  <c r="N79" i="55"/>
  <c r="P79" i="55"/>
  <c r="R79" i="55"/>
  <c r="B80" i="55"/>
  <c r="H80" i="55"/>
  <c r="J80" i="55"/>
  <c r="T80" i="55"/>
  <c r="V80" i="55"/>
  <c r="X80" i="55"/>
  <c r="Z80" i="55"/>
  <c r="AB80" i="55"/>
  <c r="N80" i="55"/>
  <c r="P80" i="55"/>
  <c r="R80" i="55"/>
  <c r="B9" i="51"/>
  <c r="Y9" i="51" s="1"/>
  <c r="Z9" i="51" s="1"/>
  <c r="B10" i="51"/>
  <c r="AA10" i="51" s="1"/>
  <c r="AB10" i="51" s="1"/>
  <c r="B11" i="51"/>
  <c r="G11" i="51" s="1"/>
  <c r="H11" i="51" s="1"/>
  <c r="E11" i="51"/>
  <c r="B12" i="51"/>
  <c r="Q12" i="51" s="1"/>
  <c r="B13" i="51"/>
  <c r="B14" i="51"/>
  <c r="I14" i="51" s="1"/>
  <c r="J14" i="51" s="1"/>
  <c r="B15" i="51"/>
  <c r="B16" i="51"/>
  <c r="B17" i="51"/>
  <c r="E17" i="51"/>
  <c r="F17" i="51" s="1"/>
  <c r="B18" i="51"/>
  <c r="E18" i="51"/>
  <c r="F18" i="51"/>
  <c r="B19" i="51"/>
  <c r="E19" i="51"/>
  <c r="B20" i="51"/>
  <c r="E20" i="51"/>
  <c r="F20" i="51" s="1"/>
  <c r="B21" i="51"/>
  <c r="E21" i="51"/>
  <c r="F21" i="51"/>
  <c r="B22" i="51"/>
  <c r="E22" i="51" s="1"/>
  <c r="F22" i="51" s="1"/>
  <c r="B23" i="51"/>
  <c r="I23" i="51" s="1"/>
  <c r="J23" i="51" s="1"/>
  <c r="E23" i="51"/>
  <c r="F23" i="51" s="1"/>
  <c r="B24" i="51"/>
  <c r="E24" i="51"/>
  <c r="F24" i="51" s="1"/>
  <c r="B25" i="51"/>
  <c r="E25" i="51"/>
  <c r="F25" i="51" s="1"/>
  <c r="B26" i="51"/>
  <c r="E26" i="51" s="1"/>
  <c r="B27" i="51"/>
  <c r="E27" i="51" s="1"/>
  <c r="B28" i="51"/>
  <c r="E28" i="51"/>
  <c r="F28" i="51" s="1"/>
  <c r="B29" i="51"/>
  <c r="B30" i="51"/>
  <c r="B31" i="51"/>
  <c r="I31" i="51" s="1"/>
  <c r="J31" i="51" s="1"/>
  <c r="E31" i="51"/>
  <c r="F31" i="51" s="1"/>
  <c r="B32" i="51"/>
  <c r="E32" i="51"/>
  <c r="B33" i="51"/>
  <c r="E33" i="51"/>
  <c r="F33" i="51" s="1"/>
  <c r="B34" i="51"/>
  <c r="B35" i="51"/>
  <c r="B36" i="51"/>
  <c r="E36" i="51"/>
  <c r="B37" i="51"/>
  <c r="B38" i="51"/>
  <c r="B39" i="51"/>
  <c r="B40" i="51"/>
  <c r="B41" i="51"/>
  <c r="E41" i="51"/>
  <c r="F41" i="51" s="1"/>
  <c r="B42" i="51"/>
  <c r="B43" i="51"/>
  <c r="E43" i="51"/>
  <c r="B44" i="51"/>
  <c r="B45" i="51"/>
  <c r="B46" i="51"/>
  <c r="E46" i="51" s="1"/>
  <c r="F46" i="51" s="1"/>
  <c r="B47" i="51"/>
  <c r="B48" i="51"/>
  <c r="B49" i="51"/>
  <c r="E49" i="51"/>
  <c r="F49" i="51" s="1"/>
  <c r="B50" i="51"/>
  <c r="E50" i="51"/>
  <c r="B51" i="51"/>
  <c r="E51" i="51"/>
  <c r="B52" i="51"/>
  <c r="E52" i="51"/>
  <c r="F52" i="51" s="1"/>
  <c r="B53" i="51"/>
  <c r="E53" i="51"/>
  <c r="F53" i="51" s="1"/>
  <c r="B54" i="51"/>
  <c r="E54" i="51" s="1"/>
  <c r="F54" i="51"/>
  <c r="B55" i="51"/>
  <c r="I55" i="51" s="1"/>
  <c r="J55" i="51" s="1"/>
  <c r="E55" i="51"/>
  <c r="F55" i="51" s="1"/>
  <c r="B56" i="51"/>
  <c r="E56" i="51"/>
  <c r="F56" i="51" s="1"/>
  <c r="B57" i="51"/>
  <c r="E57" i="51"/>
  <c r="F57" i="51" s="1"/>
  <c r="B58" i="51"/>
  <c r="E58" i="51"/>
  <c r="G15" i="51"/>
  <c r="G16" i="51"/>
  <c r="G17" i="51"/>
  <c r="H17" i="51" s="1"/>
  <c r="G18" i="51"/>
  <c r="H18" i="51" s="1"/>
  <c r="G19" i="51"/>
  <c r="H19" i="51" s="1"/>
  <c r="G20" i="51"/>
  <c r="H20" i="51" s="1"/>
  <c r="G21" i="51"/>
  <c r="G23" i="51"/>
  <c r="H23" i="51" s="1"/>
  <c r="G24" i="51"/>
  <c r="H24" i="51" s="1"/>
  <c r="G25" i="51"/>
  <c r="H25" i="51" s="1"/>
  <c r="G26" i="51"/>
  <c r="G27" i="51"/>
  <c r="H27" i="51" s="1"/>
  <c r="G28" i="51"/>
  <c r="H28" i="51" s="1"/>
  <c r="G32" i="51"/>
  <c r="G33" i="51"/>
  <c r="H33" i="51" s="1"/>
  <c r="G35" i="51"/>
  <c r="G36" i="51"/>
  <c r="H36" i="51" s="1"/>
  <c r="G38" i="51"/>
  <c r="G41" i="51"/>
  <c r="G43" i="51"/>
  <c r="H43" i="51" s="1"/>
  <c r="G44" i="51"/>
  <c r="G45" i="51"/>
  <c r="G46" i="51"/>
  <c r="H46" i="51" s="1"/>
  <c r="G48" i="51"/>
  <c r="H48" i="51" s="1"/>
  <c r="G49" i="51"/>
  <c r="H49" i="51" s="1"/>
  <c r="G50" i="51"/>
  <c r="H50" i="51" s="1"/>
  <c r="G51" i="51"/>
  <c r="H51" i="51" s="1"/>
  <c r="G52" i="51"/>
  <c r="H52" i="51" s="1"/>
  <c r="G53" i="51"/>
  <c r="G55" i="51"/>
  <c r="H55" i="51" s="1"/>
  <c r="G56" i="51"/>
  <c r="H56" i="51" s="1"/>
  <c r="G57" i="51"/>
  <c r="H57" i="51" s="1"/>
  <c r="G58" i="51"/>
  <c r="I17" i="51"/>
  <c r="J17" i="51" s="1"/>
  <c r="I18" i="51"/>
  <c r="J18" i="51" s="1"/>
  <c r="I20" i="51"/>
  <c r="J20" i="51" s="1"/>
  <c r="I21" i="51"/>
  <c r="J21" i="51" s="1"/>
  <c r="I22" i="51"/>
  <c r="J22" i="51" s="1"/>
  <c r="I24" i="51"/>
  <c r="J24" i="51" s="1"/>
  <c r="I25" i="51"/>
  <c r="J25" i="51" s="1"/>
  <c r="I28" i="51"/>
  <c r="J28" i="51" s="1"/>
  <c r="I32" i="51"/>
  <c r="I33" i="51"/>
  <c r="J33" i="51" s="1"/>
  <c r="I34" i="51"/>
  <c r="I36" i="51"/>
  <c r="J36" i="51" s="1"/>
  <c r="I41" i="51"/>
  <c r="J41" i="51" s="1"/>
  <c r="I42" i="51"/>
  <c r="I44" i="51"/>
  <c r="I46" i="51"/>
  <c r="J46" i="51" s="1"/>
  <c r="I48" i="51"/>
  <c r="J48" i="51" s="1"/>
  <c r="I49" i="51"/>
  <c r="J49" i="51" s="1"/>
  <c r="I50" i="51"/>
  <c r="J50" i="51" s="1"/>
  <c r="I52" i="51"/>
  <c r="J52" i="51" s="1"/>
  <c r="I53" i="51"/>
  <c r="J53" i="51" s="1"/>
  <c r="I54" i="51"/>
  <c r="J54" i="51" s="1"/>
  <c r="I56" i="51"/>
  <c r="J56" i="51" s="1"/>
  <c r="I57" i="51"/>
  <c r="J57" i="51" s="1"/>
  <c r="S17" i="51"/>
  <c r="T17" i="51" s="1"/>
  <c r="S18" i="51"/>
  <c r="T18" i="51" s="1"/>
  <c r="S19" i="51"/>
  <c r="T19" i="51" s="1"/>
  <c r="S20" i="51"/>
  <c r="S21" i="51"/>
  <c r="T21" i="51" s="1"/>
  <c r="S22" i="51"/>
  <c r="T22" i="51" s="1"/>
  <c r="S23" i="51"/>
  <c r="T23" i="51" s="1"/>
  <c r="S24" i="51"/>
  <c r="S25" i="51"/>
  <c r="T25" i="51" s="1"/>
  <c r="S27" i="51"/>
  <c r="T27" i="51" s="1"/>
  <c r="S28" i="51"/>
  <c r="S31" i="51"/>
  <c r="T31" i="51" s="1"/>
  <c r="S32" i="51"/>
  <c r="S33" i="51"/>
  <c r="S36" i="51"/>
  <c r="S40" i="51"/>
  <c r="S41" i="51"/>
  <c r="T41" i="51" s="1"/>
  <c r="S42" i="51"/>
  <c r="S43" i="51"/>
  <c r="T43" i="51" s="1"/>
  <c r="S45" i="51"/>
  <c r="T45" i="51" s="1"/>
  <c r="S46" i="51"/>
  <c r="T46" i="51" s="1"/>
  <c r="S48" i="51"/>
  <c r="S49" i="51"/>
  <c r="T49" i="51" s="1"/>
  <c r="S50" i="51"/>
  <c r="T50" i="51" s="1"/>
  <c r="S51" i="51"/>
  <c r="T51" i="51" s="1"/>
  <c r="S52" i="51"/>
  <c r="S53" i="51"/>
  <c r="T53" i="51" s="1"/>
  <c r="S54" i="51"/>
  <c r="T54" i="51" s="1"/>
  <c r="S55" i="51"/>
  <c r="T55" i="51" s="1"/>
  <c r="S56" i="51"/>
  <c r="S57" i="51"/>
  <c r="T57" i="51" s="1"/>
  <c r="U11" i="51"/>
  <c r="V11" i="51" s="1"/>
  <c r="U15" i="51"/>
  <c r="V15" i="51" s="1"/>
  <c r="U17" i="51"/>
  <c r="V17" i="51" s="1"/>
  <c r="U18" i="51"/>
  <c r="V18" i="51" s="1"/>
  <c r="U19" i="51"/>
  <c r="V19" i="51" s="1"/>
  <c r="U20" i="51"/>
  <c r="V20" i="51" s="1"/>
  <c r="U21" i="51"/>
  <c r="V21" i="51" s="1"/>
  <c r="U22" i="51"/>
  <c r="V22" i="51" s="1"/>
  <c r="U23" i="51"/>
  <c r="V23" i="51" s="1"/>
  <c r="U24" i="51"/>
  <c r="V24" i="51" s="1"/>
  <c r="U25" i="51"/>
  <c r="V25" i="51" s="1"/>
  <c r="U27" i="51"/>
  <c r="V27" i="51" s="1"/>
  <c r="U28" i="51"/>
  <c r="V28" i="51" s="1"/>
  <c r="U31" i="51"/>
  <c r="V31" i="51" s="1"/>
  <c r="U32" i="51"/>
  <c r="U33" i="51"/>
  <c r="V33" i="51" s="1"/>
  <c r="U35" i="51"/>
  <c r="V35" i="51" s="1"/>
  <c r="U36" i="51"/>
  <c r="U38" i="51"/>
  <c r="V38" i="51" s="1"/>
  <c r="U40" i="51"/>
  <c r="U41" i="51"/>
  <c r="V41" i="51" s="1"/>
  <c r="U42" i="51"/>
  <c r="V42" i="51" s="1"/>
  <c r="U43" i="51"/>
  <c r="V43" i="51" s="1"/>
  <c r="U44" i="51"/>
  <c r="U46" i="51"/>
  <c r="V46" i="51" s="1"/>
  <c r="U48" i="51"/>
  <c r="U49" i="51"/>
  <c r="V49" i="51" s="1"/>
  <c r="U50" i="51"/>
  <c r="V50" i="51" s="1"/>
  <c r="U51" i="51"/>
  <c r="V51" i="51" s="1"/>
  <c r="U52" i="51"/>
  <c r="V52" i="51" s="1"/>
  <c r="U53" i="51"/>
  <c r="V53" i="51" s="1"/>
  <c r="U54" i="51"/>
  <c r="V54" i="51" s="1"/>
  <c r="U55" i="51"/>
  <c r="V55" i="51" s="1"/>
  <c r="U56" i="51"/>
  <c r="V56" i="51" s="1"/>
  <c r="U57" i="51"/>
  <c r="V57" i="51" s="1"/>
  <c r="W15" i="51"/>
  <c r="X15" i="51" s="1"/>
  <c r="W17" i="51"/>
  <c r="X17" i="51" s="1"/>
  <c r="W18" i="51"/>
  <c r="X18" i="51" s="1"/>
  <c r="W19" i="51"/>
  <c r="X19" i="51" s="1"/>
  <c r="W20" i="51"/>
  <c r="X20" i="51" s="1"/>
  <c r="W21" i="51"/>
  <c r="X21" i="51" s="1"/>
  <c r="W22" i="51"/>
  <c r="X22" i="51" s="1"/>
  <c r="W23" i="51"/>
  <c r="X23" i="51" s="1"/>
  <c r="W24" i="51"/>
  <c r="X24" i="51" s="1"/>
  <c r="W25" i="51"/>
  <c r="X25" i="51" s="1"/>
  <c r="W27" i="51"/>
  <c r="X27" i="51" s="1"/>
  <c r="W28" i="51"/>
  <c r="X28" i="51" s="1"/>
  <c r="W31" i="51"/>
  <c r="X31" i="51" s="1"/>
  <c r="W32" i="51"/>
  <c r="X32" i="51" s="1"/>
  <c r="W33" i="51"/>
  <c r="X33" i="51" s="1"/>
  <c r="W35" i="51"/>
  <c r="X35" i="51" s="1"/>
  <c r="W36" i="51"/>
  <c r="X36" i="51" s="1"/>
  <c r="W40" i="51"/>
  <c r="X40" i="51" s="1"/>
  <c r="W41" i="51"/>
  <c r="X41" i="51" s="1"/>
  <c r="W43" i="51"/>
  <c r="X43" i="51" s="1"/>
  <c r="W44" i="51"/>
  <c r="X44" i="51" s="1"/>
  <c r="W46" i="51"/>
  <c r="X46" i="51" s="1"/>
  <c r="W48" i="51"/>
  <c r="X48" i="51" s="1"/>
  <c r="W49" i="51"/>
  <c r="X49" i="51" s="1"/>
  <c r="W50" i="51"/>
  <c r="X50" i="51" s="1"/>
  <c r="W51" i="51"/>
  <c r="X51" i="51" s="1"/>
  <c r="W52" i="51"/>
  <c r="X52" i="51" s="1"/>
  <c r="W53" i="51"/>
  <c r="X53" i="51" s="1"/>
  <c r="W54" i="51"/>
  <c r="X54" i="51" s="1"/>
  <c r="W55" i="51"/>
  <c r="X55" i="51" s="1"/>
  <c r="W56" i="51"/>
  <c r="X56" i="51" s="1"/>
  <c r="W57" i="51"/>
  <c r="X57" i="51" s="1"/>
  <c r="Y11" i="51"/>
  <c r="Z11" i="51" s="1"/>
  <c r="Y15" i="51"/>
  <c r="Y17" i="51"/>
  <c r="Y18" i="51"/>
  <c r="Z18" i="51" s="1"/>
  <c r="Y19" i="51"/>
  <c r="Z19" i="51" s="1"/>
  <c r="Y20" i="51"/>
  <c r="Z20" i="51" s="1"/>
  <c r="Y21" i="51"/>
  <c r="Z21" i="51" s="1"/>
  <c r="Y22" i="51"/>
  <c r="Z22" i="51" s="1"/>
  <c r="Y23" i="51"/>
  <c r="Z23" i="51" s="1"/>
  <c r="Y24" i="51"/>
  <c r="Z24" i="51" s="1"/>
  <c r="Y25" i="51"/>
  <c r="Z25" i="51" s="1"/>
  <c r="Y26" i="51"/>
  <c r="Y27" i="51"/>
  <c r="Y28" i="51"/>
  <c r="Z28" i="51" s="1"/>
  <c r="Y30" i="51"/>
  <c r="Y31" i="51"/>
  <c r="Z31" i="51" s="1"/>
  <c r="Y32" i="51"/>
  <c r="Z32" i="51" s="1"/>
  <c r="Y33" i="51"/>
  <c r="Z33" i="51" s="1"/>
  <c r="Y34" i="51"/>
  <c r="Y35" i="51"/>
  <c r="Z35" i="51" s="1"/>
  <c r="Y36" i="51"/>
  <c r="Z36" i="51" s="1"/>
  <c r="Y38" i="51"/>
  <c r="Z38" i="51" s="1"/>
  <c r="Y40" i="51"/>
  <c r="Z40" i="51" s="1"/>
  <c r="Y41" i="51"/>
  <c r="Z41" i="51" s="1"/>
  <c r="Y42" i="51"/>
  <c r="Z42" i="51" s="1"/>
  <c r="Y43" i="51"/>
  <c r="Z43" i="51" s="1"/>
  <c r="Y44" i="51"/>
  <c r="Z44" i="51" s="1"/>
  <c r="Y45" i="51"/>
  <c r="Y46" i="51"/>
  <c r="Z46" i="51" s="1"/>
  <c r="Y48" i="51"/>
  <c r="Z48" i="51" s="1"/>
  <c r="Y49" i="51"/>
  <c r="Z49" i="51" s="1"/>
  <c r="Y50" i="51"/>
  <c r="Z50" i="51" s="1"/>
  <c r="Y51" i="51"/>
  <c r="Z51" i="51" s="1"/>
  <c r="Y52" i="51"/>
  <c r="Z52" i="51" s="1"/>
  <c r="Y53" i="51"/>
  <c r="Z53" i="51" s="1"/>
  <c r="Y54" i="51"/>
  <c r="Z54" i="51" s="1"/>
  <c r="Y55" i="51"/>
  <c r="Z55" i="51" s="1"/>
  <c r="Y56" i="51"/>
  <c r="Z56" i="51" s="1"/>
  <c r="Y57" i="51"/>
  <c r="Z57" i="51" s="1"/>
  <c r="Y58" i="51"/>
  <c r="Z58" i="51" s="1"/>
  <c r="AA11" i="51"/>
  <c r="AB11" i="51" s="1"/>
  <c r="AA15" i="51"/>
  <c r="AB15" i="51" s="1"/>
  <c r="AA17" i="51"/>
  <c r="AB17" i="51" s="1"/>
  <c r="AA18" i="51"/>
  <c r="AB18" i="51" s="1"/>
  <c r="AA19" i="51"/>
  <c r="AB19" i="51" s="1"/>
  <c r="AA20" i="51"/>
  <c r="AB20" i="51" s="1"/>
  <c r="AA21" i="51"/>
  <c r="AB21" i="51" s="1"/>
  <c r="AA22" i="51"/>
  <c r="AB22" i="51" s="1"/>
  <c r="AA23" i="51"/>
  <c r="AB23" i="51" s="1"/>
  <c r="AA24" i="51"/>
  <c r="AB24" i="51" s="1"/>
  <c r="AA25" i="51"/>
  <c r="AB25" i="51" s="1"/>
  <c r="AA26" i="51"/>
  <c r="AB26" i="51" s="1"/>
  <c r="AA27" i="51"/>
  <c r="AB27" i="51" s="1"/>
  <c r="AA28" i="51"/>
  <c r="AB28" i="51" s="1"/>
  <c r="AA31" i="51"/>
  <c r="AB31" i="51" s="1"/>
  <c r="AA32" i="51"/>
  <c r="AB32" i="51" s="1"/>
  <c r="AA33" i="51"/>
  <c r="AB33" i="51" s="1"/>
  <c r="AA35" i="51"/>
  <c r="AB35" i="51" s="1"/>
  <c r="AA36" i="51"/>
  <c r="AB36" i="51" s="1"/>
  <c r="AA38" i="51"/>
  <c r="AB38" i="51" s="1"/>
  <c r="AA40" i="51"/>
  <c r="AB40" i="51" s="1"/>
  <c r="AA41" i="51"/>
  <c r="AB41" i="51" s="1"/>
  <c r="AA42" i="51"/>
  <c r="AB42" i="51" s="1"/>
  <c r="AA43" i="51"/>
  <c r="AB43" i="51" s="1"/>
  <c r="AA44" i="51"/>
  <c r="AB44" i="51" s="1"/>
  <c r="AA46" i="51"/>
  <c r="AB46" i="51" s="1"/>
  <c r="AA48" i="51"/>
  <c r="AB48" i="51" s="1"/>
  <c r="AA49" i="51"/>
  <c r="AB49" i="51" s="1"/>
  <c r="AA50" i="51"/>
  <c r="AB50" i="51" s="1"/>
  <c r="AA51" i="51"/>
  <c r="AB51" i="51" s="1"/>
  <c r="AA52" i="51"/>
  <c r="AB52" i="51" s="1"/>
  <c r="AA53" i="51"/>
  <c r="AB53" i="51" s="1"/>
  <c r="AA54" i="51"/>
  <c r="AB54" i="51" s="1"/>
  <c r="AA55" i="51"/>
  <c r="AB55" i="51" s="1"/>
  <c r="AA56" i="51"/>
  <c r="AB56" i="51" s="1"/>
  <c r="AA57" i="51"/>
  <c r="AB57" i="51" s="1"/>
  <c r="AA58" i="51"/>
  <c r="AB58" i="51" s="1"/>
  <c r="K12" i="51"/>
  <c r="K15" i="51"/>
  <c r="L15" i="51" s="1"/>
  <c r="K17" i="51"/>
  <c r="L17" i="51" s="1"/>
  <c r="K18" i="51"/>
  <c r="L18" i="51" s="1"/>
  <c r="K19" i="51"/>
  <c r="L19" i="51" s="1"/>
  <c r="K20" i="51"/>
  <c r="K21" i="51"/>
  <c r="L21" i="51" s="1"/>
  <c r="K22" i="51"/>
  <c r="L22" i="51" s="1"/>
  <c r="K23" i="51"/>
  <c r="L23" i="51" s="1"/>
  <c r="K24" i="51"/>
  <c r="L24" i="51" s="1"/>
  <c r="K25" i="51"/>
  <c r="L25" i="51" s="1"/>
  <c r="K27" i="51"/>
  <c r="L27" i="51" s="1"/>
  <c r="K28" i="51"/>
  <c r="L28" i="51" s="1"/>
  <c r="K29" i="51"/>
  <c r="L29" i="51" s="1"/>
  <c r="K31" i="51"/>
  <c r="L31" i="51" s="1"/>
  <c r="K32" i="51"/>
  <c r="L32" i="51" s="1"/>
  <c r="K33" i="51"/>
  <c r="L33" i="51" s="1"/>
  <c r="K35" i="51"/>
  <c r="L35" i="51" s="1"/>
  <c r="K36" i="51"/>
  <c r="L36" i="51" s="1"/>
  <c r="K38" i="51"/>
  <c r="L38" i="51" s="1"/>
  <c r="K40" i="51"/>
  <c r="L40" i="51" s="1"/>
  <c r="K41" i="51"/>
  <c r="L41" i="51" s="1"/>
  <c r="K42" i="51"/>
  <c r="L42" i="51" s="1"/>
  <c r="K43" i="51"/>
  <c r="L43" i="51" s="1"/>
  <c r="K44" i="51"/>
  <c r="L44" i="51" s="1"/>
  <c r="K45" i="51"/>
  <c r="L45" i="51" s="1"/>
  <c r="K46" i="51"/>
  <c r="L46" i="51" s="1"/>
  <c r="K47" i="51"/>
  <c r="K48" i="51"/>
  <c r="L48" i="51" s="1"/>
  <c r="K49" i="51"/>
  <c r="L49" i="51" s="1"/>
  <c r="K50" i="51"/>
  <c r="L50" i="51" s="1"/>
  <c r="K51" i="51"/>
  <c r="L51" i="51" s="1"/>
  <c r="K52" i="51"/>
  <c r="L52" i="51" s="1"/>
  <c r="K53" i="51"/>
  <c r="L53" i="51" s="1"/>
  <c r="K54" i="51"/>
  <c r="L54" i="51" s="1"/>
  <c r="K55" i="51"/>
  <c r="L55" i="51" s="1"/>
  <c r="K56" i="51"/>
  <c r="L56" i="51" s="1"/>
  <c r="K57" i="51"/>
  <c r="L57" i="51" s="1"/>
  <c r="M14" i="51"/>
  <c r="N14" i="51" s="1"/>
  <c r="M15" i="51"/>
  <c r="N15" i="51" s="1"/>
  <c r="M17" i="51"/>
  <c r="N17" i="51" s="1"/>
  <c r="M18" i="51"/>
  <c r="N18" i="51" s="1"/>
  <c r="M19" i="51"/>
  <c r="N19" i="51" s="1"/>
  <c r="M20" i="51"/>
  <c r="N20" i="51" s="1"/>
  <c r="M21" i="51"/>
  <c r="N21" i="51" s="1"/>
  <c r="M22" i="51"/>
  <c r="N22" i="51" s="1"/>
  <c r="M23" i="51"/>
  <c r="N23" i="51" s="1"/>
  <c r="M24" i="51"/>
  <c r="N24" i="51" s="1"/>
  <c r="M25" i="51"/>
  <c r="N25" i="51" s="1"/>
  <c r="M27" i="51"/>
  <c r="N27" i="51" s="1"/>
  <c r="M28" i="51"/>
  <c r="N28" i="51" s="1"/>
  <c r="M29" i="51"/>
  <c r="N29" i="51" s="1"/>
  <c r="M31" i="51"/>
  <c r="N31" i="51" s="1"/>
  <c r="M32" i="51"/>
  <c r="N32" i="51" s="1"/>
  <c r="M33" i="51"/>
  <c r="N33" i="51" s="1"/>
  <c r="M35" i="51"/>
  <c r="N35" i="51" s="1"/>
  <c r="M36" i="51"/>
  <c r="N36" i="51" s="1"/>
  <c r="M38" i="51"/>
  <c r="N38" i="51" s="1"/>
  <c r="M39" i="51"/>
  <c r="M40" i="51"/>
  <c r="N40" i="51" s="1"/>
  <c r="M41" i="51"/>
  <c r="N41" i="51" s="1"/>
  <c r="M42" i="51"/>
  <c r="N42" i="51" s="1"/>
  <c r="M43" i="51"/>
  <c r="N43" i="51" s="1"/>
  <c r="M44" i="51"/>
  <c r="N44" i="51" s="1"/>
  <c r="M45" i="51"/>
  <c r="N45" i="51" s="1"/>
  <c r="M46" i="51"/>
  <c r="N46" i="51" s="1"/>
  <c r="M47" i="51"/>
  <c r="M48" i="51"/>
  <c r="N48" i="51" s="1"/>
  <c r="M49" i="51"/>
  <c r="N49" i="51" s="1"/>
  <c r="M50" i="51"/>
  <c r="N50" i="51" s="1"/>
  <c r="M51" i="51"/>
  <c r="N51" i="51" s="1"/>
  <c r="M52" i="51"/>
  <c r="N52" i="51" s="1"/>
  <c r="M53" i="51"/>
  <c r="N53" i="51" s="1"/>
  <c r="M54" i="51"/>
  <c r="N54" i="51" s="1"/>
  <c r="M55" i="51"/>
  <c r="N55" i="51" s="1"/>
  <c r="M56" i="51"/>
  <c r="N56" i="51" s="1"/>
  <c r="M57" i="51"/>
  <c r="N57" i="51" s="1"/>
  <c r="O11" i="51"/>
  <c r="O12" i="51"/>
  <c r="P12" i="51" s="1"/>
  <c r="O15" i="51"/>
  <c r="P15" i="51" s="1"/>
  <c r="O17" i="51"/>
  <c r="P17" i="51" s="1"/>
  <c r="O18" i="51"/>
  <c r="P18" i="51" s="1"/>
  <c r="O19" i="51"/>
  <c r="P19" i="51" s="1"/>
  <c r="O20" i="51"/>
  <c r="P20" i="51" s="1"/>
  <c r="O21" i="51"/>
  <c r="P21" i="51" s="1"/>
  <c r="O22" i="51"/>
  <c r="P22" i="51" s="1"/>
  <c r="O23" i="51"/>
  <c r="P23" i="51" s="1"/>
  <c r="O24" i="51"/>
  <c r="P24" i="51" s="1"/>
  <c r="O25" i="51"/>
  <c r="P25" i="51" s="1"/>
  <c r="O26" i="51"/>
  <c r="P26" i="51" s="1"/>
  <c r="O27" i="51"/>
  <c r="P27" i="51" s="1"/>
  <c r="O28" i="51"/>
  <c r="P28" i="51" s="1"/>
  <c r="O31" i="51"/>
  <c r="P31" i="51" s="1"/>
  <c r="O32" i="51"/>
  <c r="P32" i="51" s="1"/>
  <c r="O33" i="51"/>
  <c r="P33" i="51" s="1"/>
  <c r="O34" i="51"/>
  <c r="O35" i="51"/>
  <c r="P35" i="51" s="1"/>
  <c r="O36" i="51"/>
  <c r="P36" i="51" s="1"/>
  <c r="O38" i="51"/>
  <c r="P38" i="51" s="1"/>
  <c r="O39" i="51"/>
  <c r="O40" i="51"/>
  <c r="P40" i="51" s="1"/>
  <c r="O41" i="51"/>
  <c r="P41" i="51" s="1"/>
  <c r="O42" i="51"/>
  <c r="P42" i="51" s="1"/>
  <c r="O43" i="51"/>
  <c r="P43" i="51" s="1"/>
  <c r="O44" i="51"/>
  <c r="P44" i="51" s="1"/>
  <c r="O46" i="51"/>
  <c r="P46" i="51" s="1"/>
  <c r="O47" i="51"/>
  <c r="O48" i="51"/>
  <c r="P48" i="51" s="1"/>
  <c r="O49" i="51"/>
  <c r="P49" i="51" s="1"/>
  <c r="O50" i="51"/>
  <c r="P50" i="51" s="1"/>
  <c r="O51" i="51"/>
  <c r="P51" i="51" s="1"/>
  <c r="O52" i="51"/>
  <c r="P52" i="51" s="1"/>
  <c r="O53" i="51"/>
  <c r="P53" i="51" s="1"/>
  <c r="O54" i="51"/>
  <c r="P54" i="51" s="1"/>
  <c r="O55" i="51"/>
  <c r="P55" i="51" s="1"/>
  <c r="O56" i="51"/>
  <c r="P56" i="51" s="1"/>
  <c r="O57" i="51"/>
  <c r="P57" i="51" s="1"/>
  <c r="O58" i="51"/>
  <c r="P58" i="51" s="1"/>
  <c r="Q11" i="51"/>
  <c r="R11" i="51" s="1"/>
  <c r="Q15" i="51"/>
  <c r="R15" i="51" s="1"/>
  <c r="Q17" i="51"/>
  <c r="R17" i="51" s="1"/>
  <c r="Q18" i="51"/>
  <c r="R18" i="51" s="1"/>
  <c r="Q19" i="51"/>
  <c r="R19" i="51" s="1"/>
  <c r="Q20" i="51"/>
  <c r="R20" i="51" s="1"/>
  <c r="Q21" i="51"/>
  <c r="R21" i="51" s="1"/>
  <c r="Q22" i="51"/>
  <c r="R22" i="51" s="1"/>
  <c r="Q23" i="51"/>
  <c r="R23" i="51" s="1"/>
  <c r="Q24" i="51"/>
  <c r="R24" i="51" s="1"/>
  <c r="Q25" i="51"/>
  <c r="R25" i="51" s="1"/>
  <c r="Q26" i="51"/>
  <c r="Q27" i="51"/>
  <c r="R27" i="51" s="1"/>
  <c r="Q28" i="51"/>
  <c r="R28" i="51" s="1"/>
  <c r="Q30" i="51"/>
  <c r="Q31" i="51"/>
  <c r="R31" i="51" s="1"/>
  <c r="Q32" i="51"/>
  <c r="R32" i="51" s="1"/>
  <c r="Q33" i="51"/>
  <c r="R33" i="51" s="1"/>
  <c r="Q34" i="51"/>
  <c r="Q35" i="51"/>
  <c r="R35" i="51" s="1"/>
  <c r="Q36" i="51"/>
  <c r="R36" i="51" s="1"/>
  <c r="Q38" i="51"/>
  <c r="R38" i="51" s="1"/>
  <c r="Q40" i="51"/>
  <c r="Q41" i="51"/>
  <c r="R41" i="51" s="1"/>
  <c r="Q42" i="51"/>
  <c r="R42" i="51" s="1"/>
  <c r="Q43" i="51"/>
  <c r="R43" i="51" s="1"/>
  <c r="Q44" i="51"/>
  <c r="R44" i="51" s="1"/>
  <c r="Q46" i="51"/>
  <c r="R46" i="51" s="1"/>
  <c r="Q48" i="51"/>
  <c r="R48" i="51" s="1"/>
  <c r="Q49" i="51"/>
  <c r="R49" i="51" s="1"/>
  <c r="Q50" i="51"/>
  <c r="R50" i="51" s="1"/>
  <c r="Q51" i="51"/>
  <c r="R51" i="51" s="1"/>
  <c r="Q52" i="51"/>
  <c r="R52" i="51" s="1"/>
  <c r="Q53" i="51"/>
  <c r="R53" i="51" s="1"/>
  <c r="Q54" i="51"/>
  <c r="R54" i="51" s="1"/>
  <c r="Q55" i="51"/>
  <c r="R55" i="51" s="1"/>
  <c r="Q56" i="51"/>
  <c r="R56" i="51" s="1"/>
  <c r="Q57" i="51"/>
  <c r="R57" i="51" s="1"/>
  <c r="Q58" i="51"/>
  <c r="B67" i="51"/>
  <c r="P67" i="51" s="1"/>
  <c r="J67" i="51"/>
  <c r="X67" i="51"/>
  <c r="B68" i="51"/>
  <c r="H68" i="51"/>
  <c r="B69" i="51"/>
  <c r="F69" i="51" s="1"/>
  <c r="H69" i="51"/>
  <c r="J69" i="51"/>
  <c r="T69" i="51"/>
  <c r="V69" i="51"/>
  <c r="X69" i="51"/>
  <c r="Z69" i="51"/>
  <c r="AB69" i="51"/>
  <c r="N69" i="51"/>
  <c r="P69" i="51"/>
  <c r="R69" i="51"/>
  <c r="B70" i="51"/>
  <c r="F70" i="51" s="1"/>
  <c r="T70" i="51"/>
  <c r="V70" i="51"/>
  <c r="AB70" i="51"/>
  <c r="L70" i="51"/>
  <c r="B71" i="51"/>
  <c r="H71" i="51"/>
  <c r="J71" i="51"/>
  <c r="X71" i="51"/>
  <c r="Z71" i="51"/>
  <c r="AB71" i="51"/>
  <c r="N71" i="51"/>
  <c r="P71" i="51"/>
  <c r="B72" i="51"/>
  <c r="F72" i="51"/>
  <c r="H72" i="51"/>
  <c r="T72" i="51"/>
  <c r="V72" i="51"/>
  <c r="AB72" i="51"/>
  <c r="L72" i="51"/>
  <c r="N72" i="51"/>
  <c r="R72" i="51"/>
  <c r="B73" i="51"/>
  <c r="F73" i="51" s="1"/>
  <c r="H73" i="51"/>
  <c r="J73" i="51"/>
  <c r="T73" i="51"/>
  <c r="V73" i="51"/>
  <c r="X73" i="51"/>
  <c r="Z73" i="51"/>
  <c r="AB73" i="51"/>
  <c r="N73" i="51"/>
  <c r="P73" i="51"/>
  <c r="R73" i="51"/>
  <c r="B74" i="51"/>
  <c r="X74" i="51"/>
  <c r="AB74" i="51"/>
  <c r="R74" i="51"/>
  <c r="B75" i="51"/>
  <c r="J75" i="51" s="1"/>
  <c r="H75" i="51"/>
  <c r="X75" i="51"/>
  <c r="Z75" i="51"/>
  <c r="N75" i="51"/>
  <c r="P75" i="51"/>
  <c r="B76" i="51"/>
  <c r="H76" i="51" s="1"/>
  <c r="V76" i="51"/>
  <c r="L76" i="51"/>
  <c r="B77" i="51"/>
  <c r="F77" i="51" s="1"/>
  <c r="V77" i="51"/>
  <c r="N77" i="51"/>
  <c r="B78" i="51"/>
  <c r="F78" i="51"/>
  <c r="T78" i="51"/>
  <c r="V78" i="51"/>
  <c r="X78" i="51"/>
  <c r="L78" i="51"/>
  <c r="R78" i="51"/>
  <c r="B79" i="51"/>
  <c r="AB79" i="51" s="1"/>
  <c r="B80" i="51"/>
  <c r="F80" i="51"/>
  <c r="AB80" i="51"/>
  <c r="L80" i="51"/>
  <c r="P80" i="51"/>
  <c r="R80" i="51"/>
  <c r="B67" i="31"/>
  <c r="F67" i="31"/>
  <c r="H67" i="31"/>
  <c r="J67" i="31"/>
  <c r="T67" i="31"/>
  <c r="Z67" i="31"/>
  <c r="AB67" i="31"/>
  <c r="L67" i="31"/>
  <c r="N67" i="31"/>
  <c r="P67" i="31"/>
  <c r="R67" i="31"/>
  <c r="B68" i="31"/>
  <c r="F68" i="31"/>
  <c r="H68" i="31"/>
  <c r="J68" i="31"/>
  <c r="T68" i="31"/>
  <c r="V68" i="31"/>
  <c r="X68" i="31"/>
  <c r="Z68" i="31"/>
  <c r="AB68" i="31"/>
  <c r="L68" i="31"/>
  <c r="N68" i="31"/>
  <c r="P68" i="31"/>
  <c r="R68" i="31"/>
  <c r="B69" i="31"/>
  <c r="J69" i="31"/>
  <c r="B70" i="31"/>
  <c r="F70" i="31"/>
  <c r="H70" i="31"/>
  <c r="V70" i="31"/>
  <c r="X70" i="31"/>
  <c r="AB70" i="31"/>
  <c r="L70" i="31"/>
  <c r="N70" i="31"/>
  <c r="B71" i="31"/>
  <c r="T71" i="31"/>
  <c r="Z71" i="31"/>
  <c r="B72" i="31"/>
  <c r="F72" i="31"/>
  <c r="H72" i="31"/>
  <c r="J72" i="31"/>
  <c r="T72" i="31"/>
  <c r="V72" i="31"/>
  <c r="X72" i="31"/>
  <c r="Z72" i="31"/>
  <c r="AB72" i="31"/>
  <c r="L72" i="31"/>
  <c r="N72" i="31"/>
  <c r="P72" i="31"/>
  <c r="R72" i="31"/>
  <c r="B73" i="31"/>
  <c r="T73" i="31" s="1"/>
  <c r="J73" i="31"/>
  <c r="V73" i="31"/>
  <c r="X73" i="31"/>
  <c r="AB73" i="31"/>
  <c r="P73" i="31"/>
  <c r="R73" i="31"/>
  <c r="B74" i="31"/>
  <c r="F74" i="31"/>
  <c r="H74" i="31"/>
  <c r="X74" i="31"/>
  <c r="Z74" i="31"/>
  <c r="AB74" i="31"/>
  <c r="L74" i="31"/>
  <c r="N74" i="31"/>
  <c r="P74" i="31"/>
  <c r="B75" i="31"/>
  <c r="F75" i="31"/>
  <c r="J75" i="31"/>
  <c r="T75" i="31"/>
  <c r="N75" i="31"/>
  <c r="P75" i="31"/>
  <c r="B76" i="31"/>
  <c r="F76" i="31" s="1"/>
  <c r="T76" i="31"/>
  <c r="V76" i="31"/>
  <c r="AB76" i="31"/>
  <c r="N76" i="31"/>
  <c r="B77" i="31"/>
  <c r="X77" i="31" s="1"/>
  <c r="F77" i="31"/>
  <c r="V77" i="31"/>
  <c r="B78" i="31"/>
  <c r="F78" i="31"/>
  <c r="H78" i="31"/>
  <c r="J78" i="31"/>
  <c r="X78" i="31"/>
  <c r="AB78" i="31"/>
  <c r="L78" i="31"/>
  <c r="N78" i="31"/>
  <c r="P78" i="31"/>
  <c r="B79" i="31"/>
  <c r="T79" i="31"/>
  <c r="V79" i="31"/>
  <c r="L79" i="31"/>
  <c r="N79" i="31"/>
  <c r="B80" i="31"/>
  <c r="F80" i="31" s="1"/>
  <c r="H80" i="31"/>
  <c r="J80" i="31"/>
  <c r="T80" i="31"/>
  <c r="V80" i="31"/>
  <c r="X80" i="31"/>
  <c r="Z80" i="31"/>
  <c r="AB80" i="31"/>
  <c r="N80" i="31"/>
  <c r="P80" i="31"/>
  <c r="R80" i="31"/>
  <c r="B9" i="31"/>
  <c r="I9" i="31" s="1"/>
  <c r="J9" i="31" s="1"/>
  <c r="B10" i="31"/>
  <c r="E10" i="31" s="1"/>
  <c r="B11" i="31"/>
  <c r="B12" i="31"/>
  <c r="E12" i="31" s="1"/>
  <c r="F12" i="31" s="1"/>
  <c r="B13" i="31"/>
  <c r="S13" i="31" s="1"/>
  <c r="B14" i="31"/>
  <c r="B15" i="31"/>
  <c r="E15" i="31"/>
  <c r="F15" i="31" s="1"/>
  <c r="B16" i="31"/>
  <c r="I16" i="31" s="1"/>
  <c r="J16" i="31" s="1"/>
  <c r="B17" i="31"/>
  <c r="B18" i="31"/>
  <c r="E18" i="31"/>
  <c r="F18" i="31" s="1"/>
  <c r="B19" i="31"/>
  <c r="E19" i="31"/>
  <c r="B20" i="31"/>
  <c r="E20" i="31" s="1"/>
  <c r="B21" i="31"/>
  <c r="E21" i="31"/>
  <c r="F21" i="31" s="1"/>
  <c r="B22" i="31"/>
  <c r="E22" i="31"/>
  <c r="B23" i="31"/>
  <c r="E23" i="31"/>
  <c r="B24" i="31"/>
  <c r="I24" i="31" s="1"/>
  <c r="J24" i="31" s="1"/>
  <c r="E24" i="31"/>
  <c r="F24" i="31" s="1"/>
  <c r="B25" i="31"/>
  <c r="I25" i="31" s="1"/>
  <c r="J25" i="31" s="1"/>
  <c r="B26" i="31"/>
  <c r="E26" i="31" s="1"/>
  <c r="F26" i="31" s="1"/>
  <c r="B27" i="31"/>
  <c r="B28" i="31"/>
  <c r="E28" i="31" s="1"/>
  <c r="F28" i="31" s="1"/>
  <c r="B29" i="31"/>
  <c r="E29" i="31" s="1"/>
  <c r="F29" i="31" s="1"/>
  <c r="B30" i="31"/>
  <c r="B31" i="31"/>
  <c r="E31" i="31"/>
  <c r="F31" i="31" s="1"/>
  <c r="B32" i="31"/>
  <c r="I32" i="31" s="1"/>
  <c r="J32" i="31" s="1"/>
  <c r="B33" i="31"/>
  <c r="B34" i="31"/>
  <c r="E34" i="31"/>
  <c r="F34" i="31" s="1"/>
  <c r="B35" i="31"/>
  <c r="E35" i="31"/>
  <c r="B36" i="31"/>
  <c r="E36" i="31" s="1"/>
  <c r="B37" i="31"/>
  <c r="E37" i="31"/>
  <c r="F37" i="31" s="1"/>
  <c r="B38" i="31"/>
  <c r="E38" i="31"/>
  <c r="B39" i="31"/>
  <c r="E39" i="31"/>
  <c r="F39" i="31" s="1"/>
  <c r="B40" i="31"/>
  <c r="S40" i="31" s="1"/>
  <c r="T40" i="31" s="1"/>
  <c r="E40" i="31"/>
  <c r="F40" i="31" s="1"/>
  <c r="B41" i="31"/>
  <c r="B42" i="31"/>
  <c r="E42" i="31" s="1"/>
  <c r="F42" i="31" s="1"/>
  <c r="B43" i="31"/>
  <c r="B44" i="31"/>
  <c r="E44" i="31" s="1"/>
  <c r="F44" i="31" s="1"/>
  <c r="B45" i="31"/>
  <c r="E45" i="31" s="1"/>
  <c r="F45" i="31" s="1"/>
  <c r="B46" i="31"/>
  <c r="B47" i="31"/>
  <c r="E47" i="31"/>
  <c r="F47" i="31" s="1"/>
  <c r="B48" i="31"/>
  <c r="B49" i="31"/>
  <c r="B50" i="31"/>
  <c r="E50" i="31"/>
  <c r="F50" i="31" s="1"/>
  <c r="B51" i="31"/>
  <c r="E51" i="31"/>
  <c r="B52" i="31"/>
  <c r="E52" i="31" s="1"/>
  <c r="F52" i="31" s="1"/>
  <c r="B53" i="31"/>
  <c r="I53" i="31" s="1"/>
  <c r="J53" i="31" s="1"/>
  <c r="E53" i="31"/>
  <c r="F53" i="31" s="1"/>
  <c r="B54" i="31"/>
  <c r="E54" i="31"/>
  <c r="B55" i="31"/>
  <c r="E55" i="31"/>
  <c r="F55" i="31" s="1"/>
  <c r="B56" i="31"/>
  <c r="S56" i="31" s="1"/>
  <c r="T56" i="31" s="1"/>
  <c r="E56" i="31"/>
  <c r="F56" i="31" s="1"/>
  <c r="B57" i="31"/>
  <c r="B58" i="31"/>
  <c r="E58" i="31" s="1"/>
  <c r="G12" i="31"/>
  <c r="H12" i="31" s="1"/>
  <c r="G13" i="31"/>
  <c r="H13" i="31" s="1"/>
  <c r="G15" i="31"/>
  <c r="H15" i="31" s="1"/>
  <c r="G16" i="31"/>
  <c r="G19" i="31"/>
  <c r="H19" i="31" s="1"/>
  <c r="G20" i="31"/>
  <c r="H20" i="31" s="1"/>
  <c r="G21" i="31"/>
  <c r="G23" i="31"/>
  <c r="H23" i="31" s="1"/>
  <c r="G24" i="31"/>
  <c r="H24" i="31" s="1"/>
  <c r="G28" i="31"/>
  <c r="H28" i="31" s="1"/>
  <c r="G29" i="31"/>
  <c r="H29" i="31" s="1"/>
  <c r="G31" i="31"/>
  <c r="H31" i="31" s="1"/>
  <c r="G32" i="31"/>
  <c r="G35" i="31"/>
  <c r="H35" i="31" s="1"/>
  <c r="G36" i="31"/>
  <c r="H36" i="31" s="1"/>
  <c r="G37" i="31"/>
  <c r="G39" i="31"/>
  <c r="H39" i="31" s="1"/>
  <c r="G40" i="31"/>
  <c r="H40" i="31" s="1"/>
  <c r="G41" i="31"/>
  <c r="H41" i="31" s="1"/>
  <c r="G44" i="31"/>
  <c r="H44" i="31" s="1"/>
  <c r="G45" i="31"/>
  <c r="G47" i="31"/>
  <c r="H47" i="31" s="1"/>
  <c r="G48" i="31"/>
  <c r="G51" i="31"/>
  <c r="H51" i="31" s="1"/>
  <c r="G52" i="31"/>
  <c r="H52" i="31" s="1"/>
  <c r="G53" i="31"/>
  <c r="H53" i="31" s="1"/>
  <c r="G55" i="31"/>
  <c r="H55" i="31" s="1"/>
  <c r="G56" i="31"/>
  <c r="G57" i="31"/>
  <c r="H57" i="31" s="1"/>
  <c r="I12" i="31"/>
  <c r="J12" i="31" s="1"/>
  <c r="I13" i="31"/>
  <c r="I15" i="31"/>
  <c r="J15" i="31" s="1"/>
  <c r="I18" i="31"/>
  <c r="J18" i="31" s="1"/>
  <c r="I19" i="31"/>
  <c r="I20" i="31"/>
  <c r="J20" i="31" s="1"/>
  <c r="I21" i="31"/>
  <c r="J21" i="31" s="1"/>
  <c r="I22" i="31"/>
  <c r="J22" i="31" s="1"/>
  <c r="I23" i="31"/>
  <c r="J23" i="31" s="1"/>
  <c r="I26" i="31"/>
  <c r="I28" i="31"/>
  <c r="J28" i="31" s="1"/>
  <c r="I29" i="31"/>
  <c r="I31" i="31"/>
  <c r="J31" i="31" s="1"/>
  <c r="I33" i="31"/>
  <c r="I34" i="31"/>
  <c r="I35" i="31"/>
  <c r="I36" i="31"/>
  <c r="J36" i="31" s="1"/>
  <c r="I37" i="31"/>
  <c r="J37" i="31" s="1"/>
  <c r="I38" i="31"/>
  <c r="J38" i="31" s="1"/>
  <c r="I39" i="31"/>
  <c r="J39" i="31" s="1"/>
  <c r="I40" i="31"/>
  <c r="J40" i="31" s="1"/>
  <c r="I41" i="31"/>
  <c r="J41" i="31" s="1"/>
  <c r="I42" i="31"/>
  <c r="I44" i="31"/>
  <c r="J44" i="31" s="1"/>
  <c r="I45" i="31"/>
  <c r="I47" i="31"/>
  <c r="J47" i="31" s="1"/>
  <c r="I48" i="31"/>
  <c r="I49" i="31"/>
  <c r="J49" i="31" s="1"/>
  <c r="I50" i="31"/>
  <c r="J50" i="31" s="1"/>
  <c r="I51" i="31"/>
  <c r="I52" i="31"/>
  <c r="J52" i="31" s="1"/>
  <c r="I54" i="31"/>
  <c r="J54" i="31" s="1"/>
  <c r="I55" i="31"/>
  <c r="J55" i="31" s="1"/>
  <c r="I56" i="31"/>
  <c r="J56" i="31" s="1"/>
  <c r="I57" i="31"/>
  <c r="I58" i="31"/>
  <c r="J58" i="31" s="1"/>
  <c r="S12" i="31"/>
  <c r="T12" i="31" s="1"/>
  <c r="S15" i="31"/>
  <c r="T15" i="31" s="1"/>
  <c r="S17" i="31"/>
  <c r="S18" i="31"/>
  <c r="T18" i="31" s="1"/>
  <c r="S19" i="31"/>
  <c r="T19" i="31" s="1"/>
  <c r="S20" i="31"/>
  <c r="T20" i="31" s="1"/>
  <c r="S21" i="31"/>
  <c r="T21" i="31" s="1"/>
  <c r="S22" i="31"/>
  <c r="T22" i="31" s="1"/>
  <c r="S23" i="31"/>
  <c r="T23" i="31" s="1"/>
  <c r="S25" i="31"/>
  <c r="T25" i="31" s="1"/>
  <c r="S26" i="31"/>
  <c r="S28" i="31"/>
  <c r="T28" i="31" s="1"/>
  <c r="S29" i="31"/>
  <c r="S31" i="31"/>
  <c r="T31" i="31" s="1"/>
  <c r="S33" i="31"/>
  <c r="S34" i="31"/>
  <c r="T34" i="31" s="1"/>
  <c r="S35" i="31"/>
  <c r="T35" i="31" s="1"/>
  <c r="S36" i="31"/>
  <c r="T36" i="31" s="1"/>
  <c r="S37" i="31"/>
  <c r="S38" i="31"/>
  <c r="T38" i="31" s="1"/>
  <c r="S39" i="31"/>
  <c r="T39" i="31" s="1"/>
  <c r="S41" i="31"/>
  <c r="T41" i="31" s="1"/>
  <c r="S42" i="31"/>
  <c r="T42" i="31" s="1"/>
  <c r="S44" i="31"/>
  <c r="T44" i="31" s="1"/>
  <c r="S45" i="31"/>
  <c r="S47" i="31"/>
  <c r="T47" i="31" s="1"/>
  <c r="S49" i="31"/>
  <c r="S50" i="31"/>
  <c r="T50" i="31" s="1"/>
  <c r="S51" i="31"/>
  <c r="T51" i="31" s="1"/>
  <c r="S52" i="31"/>
  <c r="T52" i="31" s="1"/>
  <c r="S53" i="31"/>
  <c r="T53" i="31" s="1"/>
  <c r="S54" i="31"/>
  <c r="T54" i="31" s="1"/>
  <c r="S55" i="31"/>
  <c r="T55" i="31" s="1"/>
  <c r="S57" i="31"/>
  <c r="T57" i="31" s="1"/>
  <c r="S58" i="31"/>
  <c r="T58" i="31" s="1"/>
  <c r="U12" i="31"/>
  <c r="V12" i="31" s="1"/>
  <c r="U13" i="31"/>
  <c r="U15" i="31"/>
  <c r="V15" i="31" s="1"/>
  <c r="U16" i="31"/>
  <c r="V16" i="31" s="1"/>
  <c r="U18" i="31"/>
  <c r="V18" i="31" s="1"/>
  <c r="U19" i="31"/>
  <c r="V19" i="31" s="1"/>
  <c r="U20" i="31"/>
  <c r="U21" i="31"/>
  <c r="V21" i="31" s="1"/>
  <c r="U22" i="31"/>
  <c r="V22" i="31" s="1"/>
  <c r="U23" i="31"/>
  <c r="V23" i="31" s="1"/>
  <c r="U24" i="31"/>
  <c r="V24" i="31" s="1"/>
  <c r="U25" i="31"/>
  <c r="U26" i="31"/>
  <c r="V26" i="31" s="1"/>
  <c r="U28" i="31"/>
  <c r="V28" i="31" s="1"/>
  <c r="U29" i="31"/>
  <c r="U31" i="31"/>
  <c r="V31" i="31" s="1"/>
  <c r="U32" i="31"/>
  <c r="V32" i="31" s="1"/>
  <c r="U34" i="31"/>
  <c r="U35" i="31"/>
  <c r="V35" i="31" s="1"/>
  <c r="U36" i="31"/>
  <c r="V36" i="31" s="1"/>
  <c r="U37" i="31"/>
  <c r="V37" i="31" s="1"/>
  <c r="U38" i="31"/>
  <c r="V38" i="31" s="1"/>
  <c r="U39" i="31"/>
  <c r="V39" i="31" s="1"/>
  <c r="U40" i="31"/>
  <c r="V40" i="31" s="1"/>
  <c r="U41" i="31"/>
  <c r="U42" i="31"/>
  <c r="V42" i="31" s="1"/>
  <c r="U44" i="31"/>
  <c r="V44" i="31" s="1"/>
  <c r="U45" i="31"/>
  <c r="U46" i="31"/>
  <c r="U47" i="31"/>
  <c r="V47" i="31" s="1"/>
  <c r="U48" i="31"/>
  <c r="V48" i="31" s="1"/>
  <c r="U50" i="31"/>
  <c r="V50" i="31" s="1"/>
  <c r="U51" i="31"/>
  <c r="V51" i="31" s="1"/>
  <c r="U52" i="31"/>
  <c r="V52" i="31" s="1"/>
  <c r="U53" i="31"/>
  <c r="V53" i="31" s="1"/>
  <c r="U54" i="31"/>
  <c r="V54" i="31" s="1"/>
  <c r="U55" i="31"/>
  <c r="V55" i="31" s="1"/>
  <c r="U56" i="31"/>
  <c r="V56" i="31" s="1"/>
  <c r="U57" i="31"/>
  <c r="U58" i="31"/>
  <c r="V58" i="31" s="1"/>
  <c r="W12" i="31"/>
  <c r="X12" i="31" s="1"/>
  <c r="W13" i="31"/>
  <c r="X13" i="31" s="1"/>
  <c r="W15" i="31"/>
  <c r="X15" i="31" s="1"/>
  <c r="W16" i="31"/>
  <c r="X16" i="31" s="1"/>
  <c r="W17" i="31"/>
  <c r="X17" i="31" s="1"/>
  <c r="W18" i="31"/>
  <c r="X18" i="31" s="1"/>
  <c r="W19" i="31"/>
  <c r="X19" i="31" s="1"/>
  <c r="W20" i="31"/>
  <c r="X20" i="31" s="1"/>
  <c r="W21" i="31"/>
  <c r="X21" i="31" s="1"/>
  <c r="W22" i="31"/>
  <c r="X22" i="31" s="1"/>
  <c r="W23" i="31"/>
  <c r="X23" i="31" s="1"/>
  <c r="W24" i="31"/>
  <c r="X24" i="31" s="1"/>
  <c r="W25" i="31"/>
  <c r="X25" i="31" s="1"/>
  <c r="W26" i="31"/>
  <c r="X26" i="31" s="1"/>
  <c r="W28" i="31"/>
  <c r="X28" i="31" s="1"/>
  <c r="W29" i="31"/>
  <c r="X29" i="31" s="1"/>
  <c r="W31" i="31"/>
  <c r="X31" i="31" s="1"/>
  <c r="W32" i="31"/>
  <c r="X32" i="31" s="1"/>
  <c r="W33" i="31"/>
  <c r="X33" i="31" s="1"/>
  <c r="W34" i="31"/>
  <c r="X34" i="31" s="1"/>
  <c r="W35" i="31"/>
  <c r="X35" i="31" s="1"/>
  <c r="W36" i="31"/>
  <c r="X36" i="31" s="1"/>
  <c r="W37" i="31"/>
  <c r="X37" i="31" s="1"/>
  <c r="W38" i="31"/>
  <c r="X38" i="31" s="1"/>
  <c r="W39" i="31"/>
  <c r="X39" i="31" s="1"/>
  <c r="W40" i="31"/>
  <c r="X40" i="31" s="1"/>
  <c r="W41" i="31"/>
  <c r="X41" i="31" s="1"/>
  <c r="W42" i="31"/>
  <c r="X42" i="31" s="1"/>
  <c r="W44" i="31"/>
  <c r="X44" i="31" s="1"/>
  <c r="W45" i="31"/>
  <c r="X45" i="31" s="1"/>
  <c r="W47" i="31"/>
  <c r="X47" i="31" s="1"/>
  <c r="W48" i="31"/>
  <c r="X48" i="31" s="1"/>
  <c r="W49" i="31"/>
  <c r="X49" i="31" s="1"/>
  <c r="W50" i="31"/>
  <c r="X50" i="31" s="1"/>
  <c r="W51" i="31"/>
  <c r="X51" i="31" s="1"/>
  <c r="W52" i="31"/>
  <c r="X52" i="31" s="1"/>
  <c r="W53" i="31"/>
  <c r="X53" i="31" s="1"/>
  <c r="W54" i="31"/>
  <c r="X54" i="31" s="1"/>
  <c r="W55" i="31"/>
  <c r="X55" i="31" s="1"/>
  <c r="W56" i="31"/>
  <c r="X56" i="31" s="1"/>
  <c r="W57" i="31"/>
  <c r="X57" i="31" s="1"/>
  <c r="W58" i="31"/>
  <c r="X58" i="31" s="1"/>
  <c r="Y13" i="31"/>
  <c r="Z13" i="31" s="1"/>
  <c r="Y15" i="31"/>
  <c r="Z15" i="31" s="1"/>
  <c r="Y16" i="31"/>
  <c r="Y17" i="31"/>
  <c r="Z17" i="31" s="1"/>
  <c r="Y18" i="31"/>
  <c r="Z18" i="31" s="1"/>
  <c r="Y19" i="31"/>
  <c r="Z19" i="31" s="1"/>
  <c r="Y20" i="31"/>
  <c r="Z20" i="31" s="1"/>
  <c r="Y21" i="31"/>
  <c r="Z21" i="31" s="1"/>
  <c r="Y22" i="31"/>
  <c r="Z22" i="31" s="1"/>
  <c r="Y23" i="31"/>
  <c r="Y24" i="31"/>
  <c r="Z24" i="31" s="1"/>
  <c r="Y25" i="31"/>
  <c r="Z25" i="31" s="1"/>
  <c r="Y26" i="31"/>
  <c r="Z26" i="31" s="1"/>
  <c r="Y28" i="31"/>
  <c r="Z28" i="31" s="1"/>
  <c r="Y29" i="31"/>
  <c r="Z29" i="31" s="1"/>
  <c r="Y31" i="31"/>
  <c r="Z31" i="31" s="1"/>
  <c r="Y32" i="31"/>
  <c r="Y33" i="31"/>
  <c r="Z33" i="31" s="1"/>
  <c r="Y34" i="31"/>
  <c r="Z34" i="31" s="1"/>
  <c r="Y35" i="31"/>
  <c r="Z35" i="31" s="1"/>
  <c r="Y36" i="31"/>
  <c r="Z36" i="31" s="1"/>
  <c r="Y37" i="31"/>
  <c r="Z37" i="31" s="1"/>
  <c r="Y38" i="31"/>
  <c r="Z38" i="31" s="1"/>
  <c r="Y39" i="31"/>
  <c r="Z39" i="31" s="1"/>
  <c r="Y40" i="31"/>
  <c r="Z40" i="31" s="1"/>
  <c r="Y41" i="31"/>
  <c r="Z41" i="31" s="1"/>
  <c r="Y42" i="31"/>
  <c r="Z42" i="31" s="1"/>
  <c r="Y43" i="31"/>
  <c r="Y44" i="31"/>
  <c r="Z44" i="31" s="1"/>
  <c r="Y45" i="31"/>
  <c r="Z45" i="31" s="1"/>
  <c r="Y47" i="31"/>
  <c r="Z47" i="31" s="1"/>
  <c r="Y48" i="31"/>
  <c r="Y49" i="31"/>
  <c r="Z49" i="31" s="1"/>
  <c r="Y50" i="31"/>
  <c r="Z50" i="31" s="1"/>
  <c r="Y51" i="31"/>
  <c r="Z51" i="31" s="1"/>
  <c r="Y52" i="31"/>
  <c r="Y53" i="31"/>
  <c r="Z53" i="31" s="1"/>
  <c r="Y54" i="31"/>
  <c r="Z54" i="31" s="1"/>
  <c r="Y55" i="31"/>
  <c r="Z55" i="31" s="1"/>
  <c r="Y56" i="31"/>
  <c r="Z56" i="31" s="1"/>
  <c r="Y57" i="31"/>
  <c r="Z57" i="31" s="1"/>
  <c r="Y58" i="31"/>
  <c r="Z58" i="31" s="1"/>
  <c r="AA11" i="31"/>
  <c r="AA13" i="31"/>
  <c r="AB13" i="31" s="1"/>
  <c r="AA15" i="31"/>
  <c r="AB15" i="31" s="1"/>
  <c r="AA16" i="31"/>
  <c r="AB16" i="31" s="1"/>
  <c r="AA18" i="31"/>
  <c r="AB18" i="31" s="1"/>
  <c r="AA19" i="31"/>
  <c r="AB19" i="31" s="1"/>
  <c r="AA20" i="31"/>
  <c r="AA21" i="31"/>
  <c r="AB21" i="31" s="1"/>
  <c r="AA22" i="31"/>
  <c r="AB22" i="31" s="1"/>
  <c r="AA23" i="31"/>
  <c r="AB23" i="31" s="1"/>
  <c r="AA24" i="31"/>
  <c r="AB24" i="31" s="1"/>
  <c r="AA25" i="31"/>
  <c r="AB25" i="31" s="1"/>
  <c r="AA28" i="31"/>
  <c r="AB28" i="31" s="1"/>
  <c r="AA29" i="31"/>
  <c r="AB29" i="31" s="1"/>
  <c r="AA31" i="31"/>
  <c r="AB31" i="31" s="1"/>
  <c r="AA32" i="31"/>
  <c r="AA34" i="31"/>
  <c r="AB34" i="31" s="1"/>
  <c r="AA35" i="31"/>
  <c r="AB35" i="31" s="1"/>
  <c r="AA36" i="31"/>
  <c r="AB36" i="31" s="1"/>
  <c r="AA37" i="31"/>
  <c r="AB37" i="31" s="1"/>
  <c r="AA38" i="31"/>
  <c r="AB38" i="31" s="1"/>
  <c r="AA39" i="31"/>
  <c r="AB39" i="31" s="1"/>
  <c r="AA40" i="31"/>
  <c r="AB40" i="31" s="1"/>
  <c r="AA41" i="31"/>
  <c r="AB41" i="31" s="1"/>
  <c r="AA44" i="31"/>
  <c r="AB44" i="31" s="1"/>
  <c r="AA45" i="31"/>
  <c r="AB45" i="31" s="1"/>
  <c r="AA47" i="31"/>
  <c r="AB47" i="31" s="1"/>
  <c r="AA48" i="31"/>
  <c r="AB48" i="31" s="1"/>
  <c r="AA50" i="31"/>
  <c r="AB50" i="31" s="1"/>
  <c r="AA51" i="31"/>
  <c r="AA52" i="31"/>
  <c r="AB52" i="31" s="1"/>
  <c r="AA53" i="31"/>
  <c r="AB53" i="31" s="1"/>
  <c r="AA54" i="31"/>
  <c r="AB54" i="31" s="1"/>
  <c r="AA55" i="31"/>
  <c r="AB55" i="31" s="1"/>
  <c r="AA56" i="31"/>
  <c r="AA57" i="31"/>
  <c r="AB57" i="31" s="1"/>
  <c r="K13" i="31"/>
  <c r="L13" i="31" s="1"/>
  <c r="K15" i="31"/>
  <c r="L15" i="31" s="1"/>
  <c r="K16" i="31"/>
  <c r="L16" i="31" s="1"/>
  <c r="K18" i="31"/>
  <c r="L18" i="31" s="1"/>
  <c r="K19" i="31"/>
  <c r="L19" i="31" s="1"/>
  <c r="K20" i="31"/>
  <c r="L20" i="31" s="1"/>
  <c r="K21" i="31"/>
  <c r="L21" i="31" s="1"/>
  <c r="K22" i="31"/>
  <c r="L22" i="31" s="1"/>
  <c r="K23" i="31"/>
  <c r="L23" i="31" s="1"/>
  <c r="K24" i="31"/>
  <c r="L24" i="31" s="1"/>
  <c r="K25" i="31"/>
  <c r="L25" i="31" s="1"/>
  <c r="K26" i="31"/>
  <c r="K28" i="31"/>
  <c r="L28" i="31" s="1"/>
  <c r="K29" i="31"/>
  <c r="L29" i="31" s="1"/>
  <c r="K31" i="31"/>
  <c r="L31" i="31" s="1"/>
  <c r="K32" i="31"/>
  <c r="L32" i="31" s="1"/>
  <c r="K34" i="31"/>
  <c r="L34" i="31" s="1"/>
  <c r="K35" i="31"/>
  <c r="L35" i="31" s="1"/>
  <c r="K36" i="31"/>
  <c r="L36" i="31" s="1"/>
  <c r="K37" i="31"/>
  <c r="L37" i="31" s="1"/>
  <c r="K38" i="31"/>
  <c r="L38" i="31" s="1"/>
  <c r="K39" i="31"/>
  <c r="L39" i="31" s="1"/>
  <c r="K40" i="31"/>
  <c r="L40" i="31" s="1"/>
  <c r="K41" i="31"/>
  <c r="L41" i="31" s="1"/>
  <c r="K42" i="31"/>
  <c r="L42" i="31" s="1"/>
  <c r="K43" i="31"/>
  <c r="K44" i="31"/>
  <c r="L44" i="31" s="1"/>
  <c r="K45" i="31"/>
  <c r="L45" i="31" s="1"/>
  <c r="K47" i="31"/>
  <c r="L47" i="31" s="1"/>
  <c r="K48" i="31"/>
  <c r="L48" i="31" s="1"/>
  <c r="K50" i="31"/>
  <c r="L50" i="31" s="1"/>
  <c r="K51" i="31"/>
  <c r="L51" i="31" s="1"/>
  <c r="K52" i="31"/>
  <c r="L52" i="31" s="1"/>
  <c r="K53" i="31"/>
  <c r="L53" i="31" s="1"/>
  <c r="K54" i="31"/>
  <c r="L54" i="31" s="1"/>
  <c r="K55" i="31"/>
  <c r="L55" i="31" s="1"/>
  <c r="K56" i="31"/>
  <c r="L56" i="31" s="1"/>
  <c r="K57" i="31"/>
  <c r="L57" i="31" s="1"/>
  <c r="K58" i="31"/>
  <c r="L58" i="31" s="1"/>
  <c r="M11" i="31"/>
  <c r="M13" i="31"/>
  <c r="N13" i="31" s="1"/>
  <c r="M15" i="31"/>
  <c r="N15" i="31" s="1"/>
  <c r="M16" i="31"/>
  <c r="N16" i="31" s="1"/>
  <c r="M18" i="31"/>
  <c r="N18" i="31" s="1"/>
  <c r="M19" i="31"/>
  <c r="N19" i="31" s="1"/>
  <c r="M20" i="31"/>
  <c r="N20" i="31" s="1"/>
  <c r="M21" i="31"/>
  <c r="N21" i="31" s="1"/>
  <c r="M22" i="31"/>
  <c r="N22" i="31" s="1"/>
  <c r="M23" i="31"/>
  <c r="N23" i="31" s="1"/>
  <c r="M24" i="31"/>
  <c r="N24" i="31" s="1"/>
  <c r="M25" i="31"/>
  <c r="N25" i="31" s="1"/>
  <c r="M26" i="31"/>
  <c r="N26" i="31" s="1"/>
  <c r="M28" i="31"/>
  <c r="N28" i="31" s="1"/>
  <c r="M29" i="31"/>
  <c r="N29" i="31" s="1"/>
  <c r="M31" i="31"/>
  <c r="N31" i="31" s="1"/>
  <c r="M32" i="31"/>
  <c r="N32" i="31" s="1"/>
  <c r="M34" i="31"/>
  <c r="N34" i="31" s="1"/>
  <c r="M35" i="31"/>
  <c r="N35" i="31" s="1"/>
  <c r="M36" i="31"/>
  <c r="N36" i="31" s="1"/>
  <c r="M37" i="31"/>
  <c r="N37" i="31" s="1"/>
  <c r="M38" i="31"/>
  <c r="N38" i="31" s="1"/>
  <c r="M39" i="31"/>
  <c r="N39" i="31" s="1"/>
  <c r="M40" i="31"/>
  <c r="N40" i="31" s="1"/>
  <c r="M41" i="31"/>
  <c r="N41" i="31" s="1"/>
  <c r="M42" i="31"/>
  <c r="N42" i="31" s="1"/>
  <c r="M43" i="31"/>
  <c r="M44" i="31"/>
  <c r="N44" i="31" s="1"/>
  <c r="M45" i="31"/>
  <c r="N45" i="31" s="1"/>
  <c r="M47" i="31"/>
  <c r="N47" i="31" s="1"/>
  <c r="M48" i="31"/>
  <c r="N48" i="31" s="1"/>
  <c r="M50" i="31"/>
  <c r="N50" i="31" s="1"/>
  <c r="M51" i="31"/>
  <c r="N51" i="31" s="1"/>
  <c r="M52" i="31"/>
  <c r="N52" i="31" s="1"/>
  <c r="M53" i="31"/>
  <c r="N53" i="31" s="1"/>
  <c r="M54" i="31"/>
  <c r="N54" i="31" s="1"/>
  <c r="M55" i="31"/>
  <c r="N55" i="31" s="1"/>
  <c r="M56" i="31"/>
  <c r="N56" i="31" s="1"/>
  <c r="M57" i="31"/>
  <c r="N57" i="31" s="1"/>
  <c r="M58" i="31"/>
  <c r="O13" i="31"/>
  <c r="P13" i="31" s="1"/>
  <c r="O15" i="31"/>
  <c r="P15" i="31" s="1"/>
  <c r="O16" i="31"/>
  <c r="P16" i="31" s="1"/>
  <c r="O17" i="31"/>
  <c r="O18" i="31"/>
  <c r="P18" i="31" s="1"/>
  <c r="O19" i="31"/>
  <c r="P19" i="31" s="1"/>
  <c r="O20" i="31"/>
  <c r="P20" i="31" s="1"/>
  <c r="O21" i="31"/>
  <c r="P21" i="31" s="1"/>
  <c r="O22" i="31"/>
  <c r="P22" i="31" s="1"/>
  <c r="O23" i="31"/>
  <c r="P23" i="31" s="1"/>
  <c r="O24" i="31"/>
  <c r="P24" i="31" s="1"/>
  <c r="O25" i="31"/>
  <c r="P25" i="31" s="1"/>
  <c r="O26" i="31"/>
  <c r="P26" i="31" s="1"/>
  <c r="O28" i="31"/>
  <c r="P28" i="31" s="1"/>
  <c r="O29" i="31"/>
  <c r="O31" i="31"/>
  <c r="P31" i="31" s="1"/>
  <c r="O32" i="31"/>
  <c r="P32" i="31" s="1"/>
  <c r="O33" i="31"/>
  <c r="O34" i="31"/>
  <c r="P34" i="31" s="1"/>
  <c r="O35" i="31"/>
  <c r="O36" i="31"/>
  <c r="P36" i="31" s="1"/>
  <c r="O37" i="31"/>
  <c r="P37" i="31" s="1"/>
  <c r="O38" i="31"/>
  <c r="P38" i="31" s="1"/>
  <c r="O39" i="31"/>
  <c r="P39" i="31" s="1"/>
  <c r="O40" i="31"/>
  <c r="P40" i="31" s="1"/>
  <c r="O41" i="31"/>
  <c r="P41" i="31" s="1"/>
  <c r="O42" i="31"/>
  <c r="P42" i="31" s="1"/>
  <c r="O44" i="31"/>
  <c r="P44" i="31" s="1"/>
  <c r="O45" i="31"/>
  <c r="P45" i="31" s="1"/>
  <c r="O46" i="31"/>
  <c r="O47" i="31"/>
  <c r="P47" i="31" s="1"/>
  <c r="O48" i="31"/>
  <c r="P48" i="31" s="1"/>
  <c r="O49" i="31"/>
  <c r="O50" i="31"/>
  <c r="P50" i="31" s="1"/>
  <c r="O51" i="31"/>
  <c r="P51" i="31" s="1"/>
  <c r="O52" i="31"/>
  <c r="P52" i="31" s="1"/>
  <c r="O53" i="31"/>
  <c r="P53" i="31" s="1"/>
  <c r="O54" i="31"/>
  <c r="P54" i="31" s="1"/>
  <c r="O55" i="31"/>
  <c r="P55" i="31" s="1"/>
  <c r="O56" i="31"/>
  <c r="P56" i="31" s="1"/>
  <c r="O57" i="31"/>
  <c r="P57" i="31" s="1"/>
  <c r="O58" i="31"/>
  <c r="P58" i="31" s="1"/>
  <c r="Q13" i="31"/>
  <c r="R13" i="31" s="1"/>
  <c r="Q15" i="31"/>
  <c r="R15" i="31" s="1"/>
  <c r="Q16" i="31"/>
  <c r="R16" i="31" s="1"/>
  <c r="Q17" i="31"/>
  <c r="Q18" i="31"/>
  <c r="R18" i="31" s="1"/>
  <c r="Q19" i="31"/>
  <c r="R19" i="31" s="1"/>
  <c r="Q20" i="31"/>
  <c r="R20" i="31" s="1"/>
  <c r="Q21" i="31"/>
  <c r="R21" i="31" s="1"/>
  <c r="Q22" i="31"/>
  <c r="R22" i="31" s="1"/>
  <c r="Q23" i="31"/>
  <c r="R23" i="31" s="1"/>
  <c r="Q24" i="31"/>
  <c r="R24" i="31" s="1"/>
  <c r="Q25" i="31"/>
  <c r="Q26" i="31"/>
  <c r="R26" i="31" s="1"/>
  <c r="Q28" i="31"/>
  <c r="R28" i="31" s="1"/>
  <c r="Q29" i="31"/>
  <c r="R29" i="31" s="1"/>
  <c r="Q31" i="31"/>
  <c r="R31" i="31" s="1"/>
  <c r="Q32" i="31"/>
  <c r="R32" i="31" s="1"/>
  <c r="Q33" i="31"/>
  <c r="Q34" i="31"/>
  <c r="R34" i="31" s="1"/>
  <c r="Q35" i="31"/>
  <c r="R35" i="31" s="1"/>
  <c r="Q36" i="31"/>
  <c r="R36" i="31" s="1"/>
  <c r="Q37" i="31"/>
  <c r="R37" i="31" s="1"/>
  <c r="Q38" i="31"/>
  <c r="R38" i="31" s="1"/>
  <c r="Q39" i="31"/>
  <c r="R39" i="31" s="1"/>
  <c r="Q40" i="31"/>
  <c r="R40" i="31" s="1"/>
  <c r="Q41" i="31"/>
  <c r="R41" i="31" s="1"/>
  <c r="Q42" i="31"/>
  <c r="R42" i="31" s="1"/>
  <c r="Q43" i="31"/>
  <c r="Q44" i="31"/>
  <c r="R44" i="31" s="1"/>
  <c r="Q45" i="31"/>
  <c r="R45" i="31" s="1"/>
  <c r="Q47" i="31"/>
  <c r="R47" i="31" s="1"/>
  <c r="Q48" i="31"/>
  <c r="R48" i="31" s="1"/>
  <c r="Q49" i="31"/>
  <c r="Q50" i="31"/>
  <c r="R50" i="31" s="1"/>
  <c r="Q51" i="31"/>
  <c r="R51" i="31" s="1"/>
  <c r="Q52" i="31"/>
  <c r="R52" i="31" s="1"/>
  <c r="Q53" i="31"/>
  <c r="Q54" i="31"/>
  <c r="R54" i="31" s="1"/>
  <c r="Q55" i="31"/>
  <c r="R55" i="31" s="1"/>
  <c r="Q56" i="31"/>
  <c r="R56" i="31" s="1"/>
  <c r="Q57" i="31"/>
  <c r="R57" i="31" s="1"/>
  <c r="Q58" i="31"/>
  <c r="R58" i="31" s="1"/>
  <c r="B25" i="58"/>
  <c r="B24" i="58"/>
  <c r="B23" i="58"/>
  <c r="B21" i="58"/>
  <c r="B20" i="58"/>
  <c r="B19" i="58"/>
  <c r="B17" i="58"/>
  <c r="B16" i="58"/>
  <c r="B15" i="58"/>
  <c r="B13" i="58"/>
  <c r="B12" i="58"/>
  <c r="B11" i="58"/>
  <c r="B8" i="58"/>
  <c r="B7" i="58"/>
  <c r="E61" i="35"/>
  <c r="Q31" i="35"/>
  <c r="Q30" i="35"/>
  <c r="Q29" i="35"/>
  <c r="E51" i="35"/>
  <c r="Q37" i="35"/>
  <c r="Q36" i="35"/>
  <c r="Q34" i="35"/>
  <c r="Q33" i="35"/>
  <c r="Q28" i="35"/>
  <c r="Q32" i="35"/>
  <c r="Q50" i="35"/>
  <c r="Q49" i="35"/>
  <c r="Q48" i="35"/>
  <c r="Q47" i="35"/>
  <c r="Q46" i="35"/>
  <c r="Q45" i="35"/>
  <c r="Q44" i="35"/>
  <c r="Q43" i="35"/>
  <c r="P51" i="35"/>
  <c r="O51" i="35"/>
  <c r="N51" i="35"/>
  <c r="M51" i="35"/>
  <c r="L51" i="35"/>
  <c r="K51" i="35"/>
  <c r="J51" i="35"/>
  <c r="I51" i="35"/>
  <c r="H51" i="35"/>
  <c r="G51" i="35"/>
  <c r="F51" i="35"/>
  <c r="Q25" i="35"/>
  <c r="E17" i="35"/>
  <c r="Q24" i="35"/>
  <c r="D21" i="35"/>
  <c r="Q21" i="35"/>
  <c r="G17" i="35"/>
  <c r="P17" i="35"/>
  <c r="F17" i="35"/>
  <c r="H17" i="35"/>
  <c r="I17" i="35"/>
  <c r="J17" i="35"/>
  <c r="K17" i="35"/>
  <c r="L17" i="35"/>
  <c r="M17" i="35"/>
  <c r="N17" i="35"/>
  <c r="O17" i="35"/>
  <c r="C4" i="35"/>
  <c r="C4" i="52"/>
  <c r="C4" i="53"/>
  <c r="C4" i="50"/>
  <c r="C4" i="40"/>
  <c r="C3" i="40"/>
  <c r="C4" i="1"/>
  <c r="C3" i="50"/>
  <c r="B1" i="51" s="1"/>
  <c r="C3" i="53"/>
  <c r="B1" i="55" s="1"/>
  <c r="C3" i="52"/>
  <c r="C3" i="35"/>
  <c r="C3" i="1"/>
  <c r="B1" i="8" s="1"/>
  <c r="B1" i="38"/>
  <c r="D4" i="37"/>
  <c r="D16" i="37"/>
  <c r="D6" i="37"/>
  <c r="A1" i="37"/>
  <c r="C16" i="35"/>
  <c r="C15" i="35"/>
  <c r="C14" i="35"/>
  <c r="B76" i="38"/>
  <c r="B77" i="38"/>
  <c r="B78" i="38"/>
  <c r="B79" i="38"/>
  <c r="B80" i="38"/>
  <c r="B76" i="8"/>
  <c r="B77" i="8"/>
  <c r="B78" i="8"/>
  <c r="F78" i="8"/>
  <c r="B79" i="8"/>
  <c r="B80" i="8"/>
  <c r="H80" i="8"/>
  <c r="B75" i="38"/>
  <c r="B75" i="8"/>
  <c r="AH82" i="8"/>
  <c r="AH82" i="38"/>
  <c r="AH82" i="54"/>
  <c r="AH82" i="55"/>
  <c r="AH82" i="51"/>
  <c r="AH82" i="31"/>
  <c r="P51" i="52"/>
  <c r="G7" i="40"/>
  <c r="G7" i="50"/>
  <c r="G7" i="53"/>
  <c r="G7" i="52"/>
  <c r="G7" i="1"/>
  <c r="P50" i="40"/>
  <c r="P50" i="50"/>
  <c r="P50" i="53"/>
  <c r="P50" i="52"/>
  <c r="P57" i="52" s="1"/>
  <c r="P50" i="1"/>
  <c r="P53" i="40"/>
  <c r="P53" i="50"/>
  <c r="P53" i="53"/>
  <c r="P53" i="52"/>
  <c r="P53" i="1"/>
  <c r="P52" i="40"/>
  <c r="P52" i="50"/>
  <c r="P52" i="53"/>
  <c r="P52" i="52"/>
  <c r="P52" i="1"/>
  <c r="P54" i="40"/>
  <c r="P54" i="50"/>
  <c r="P54" i="53"/>
  <c r="P54" i="52"/>
  <c r="P54" i="1"/>
  <c r="P36" i="40"/>
  <c r="P36" i="50"/>
  <c r="P36" i="53"/>
  <c r="P36" i="52"/>
  <c r="P36" i="1"/>
  <c r="P27" i="40"/>
  <c r="P30" i="40" s="1"/>
  <c r="P27" i="50"/>
  <c r="P27" i="53"/>
  <c r="P27" i="52"/>
  <c r="P27" i="1"/>
  <c r="P17" i="40"/>
  <c r="P20" i="40" s="1"/>
  <c r="P17" i="50"/>
  <c r="P17" i="53"/>
  <c r="P17" i="52"/>
  <c r="P17" i="1"/>
  <c r="P15" i="1"/>
  <c r="D26" i="35"/>
  <c r="D25" i="35"/>
  <c r="D24" i="35"/>
  <c r="D23" i="35"/>
  <c r="D22" i="35"/>
  <c r="B10" i="38"/>
  <c r="B11" i="38"/>
  <c r="B12" i="38"/>
  <c r="B13" i="38"/>
  <c r="B14" i="38"/>
  <c r="B15" i="38"/>
  <c r="B16" i="38"/>
  <c r="B17" i="38"/>
  <c r="B18" i="38"/>
  <c r="B19" i="38"/>
  <c r="B20" i="38"/>
  <c r="B21" i="38"/>
  <c r="B22" i="38"/>
  <c r="B23" i="38"/>
  <c r="B24" i="38"/>
  <c r="B25" i="38"/>
  <c r="B26" i="38"/>
  <c r="B27" i="38"/>
  <c r="B28" i="38"/>
  <c r="B29" i="38"/>
  <c r="B30" i="38"/>
  <c r="B31" i="38"/>
  <c r="B32" i="38"/>
  <c r="B33" i="38"/>
  <c r="B34" i="38"/>
  <c r="B35" i="38"/>
  <c r="B36" i="38"/>
  <c r="B37" i="38"/>
  <c r="B38" i="38"/>
  <c r="B39" i="38"/>
  <c r="B40" i="38"/>
  <c r="B41" i="38"/>
  <c r="B42" i="38"/>
  <c r="B43" i="38"/>
  <c r="B44" i="38"/>
  <c r="B45" i="38"/>
  <c r="B46" i="38"/>
  <c r="B47" i="38"/>
  <c r="B48" i="38"/>
  <c r="B49" i="38"/>
  <c r="B50" i="38"/>
  <c r="B51" i="38"/>
  <c r="B52" i="38"/>
  <c r="B53" i="38"/>
  <c r="B54" i="38"/>
  <c r="B55" i="38"/>
  <c r="B56" i="38"/>
  <c r="B57" i="38"/>
  <c r="B58" i="38"/>
  <c r="B10" i="8"/>
  <c r="AA10" i="8" s="1"/>
  <c r="AB10" i="8" s="1"/>
  <c r="B11" i="8"/>
  <c r="O11" i="8"/>
  <c r="B12" i="8"/>
  <c r="G12" i="8" s="1"/>
  <c r="H12" i="8" s="1"/>
  <c r="B13" i="8"/>
  <c r="B14" i="8"/>
  <c r="K14" i="8" s="1"/>
  <c r="B15" i="8"/>
  <c r="Q15" i="8"/>
  <c r="B16" i="8"/>
  <c r="B17" i="8"/>
  <c r="B18" i="8"/>
  <c r="B19" i="8"/>
  <c r="B20" i="8"/>
  <c r="B21" i="8"/>
  <c r="G21" i="8" s="1"/>
  <c r="H21" i="8" s="1"/>
  <c r="S21" i="8"/>
  <c r="T21" i="8" s="1"/>
  <c r="B22" i="8"/>
  <c r="B23" i="8"/>
  <c r="G23" i="8" s="1"/>
  <c r="H23" i="8" s="1"/>
  <c r="B24" i="8"/>
  <c r="M24" i="8" s="1"/>
  <c r="N24" i="8" s="1"/>
  <c r="B25" i="8"/>
  <c r="B26" i="8"/>
  <c r="B27" i="8"/>
  <c r="E27" i="8"/>
  <c r="B28" i="8"/>
  <c r="S28" i="8" s="1"/>
  <c r="T28" i="8" s="1"/>
  <c r="B29" i="8"/>
  <c r="I29" i="8" s="1"/>
  <c r="B30" i="8"/>
  <c r="B31" i="8"/>
  <c r="G31" i="8"/>
  <c r="H31" i="8" s="1"/>
  <c r="B32" i="8"/>
  <c r="B33" i="8"/>
  <c r="G33" i="8"/>
  <c r="H33" i="8" s="1"/>
  <c r="B34" i="8"/>
  <c r="B35" i="8"/>
  <c r="I35" i="8" s="1"/>
  <c r="J35" i="8" s="1"/>
  <c r="O35" i="8"/>
  <c r="P35" i="8" s="1"/>
  <c r="B36" i="8"/>
  <c r="B37" i="8"/>
  <c r="K37" i="8"/>
  <c r="L37" i="8" s="1"/>
  <c r="B38" i="8"/>
  <c r="B39" i="8"/>
  <c r="B40" i="8"/>
  <c r="K40" i="8" s="1"/>
  <c r="L40" i="8" s="1"/>
  <c r="B41" i="8"/>
  <c r="B42" i="8"/>
  <c r="O42" i="8" s="1"/>
  <c r="P42" i="8" s="1"/>
  <c r="B43" i="8"/>
  <c r="Y43" i="8"/>
  <c r="B44" i="8"/>
  <c r="B45" i="8"/>
  <c r="S45" i="8" s="1"/>
  <c r="T45" i="8" s="1"/>
  <c r="B46" i="8"/>
  <c r="B47" i="8"/>
  <c r="G47" i="8" s="1"/>
  <c r="H47" i="8" s="1"/>
  <c r="O47" i="8"/>
  <c r="P47" i="8" s="1"/>
  <c r="B48" i="8"/>
  <c r="B49" i="8"/>
  <c r="S49" i="8" s="1"/>
  <c r="B50" i="8"/>
  <c r="B51" i="8"/>
  <c r="B52" i="8"/>
  <c r="B53" i="8"/>
  <c r="K53" i="8" s="1"/>
  <c r="L53" i="8" s="1"/>
  <c r="B54" i="8"/>
  <c r="B55" i="8"/>
  <c r="B56" i="8"/>
  <c r="Q56" i="8" s="1"/>
  <c r="R56" i="8" s="1"/>
  <c r="B57" i="8"/>
  <c r="O57" i="8"/>
  <c r="P57" i="8" s="1"/>
  <c r="B58" i="8"/>
  <c r="N5" i="58"/>
  <c r="L5" i="58"/>
  <c r="M5" i="58"/>
  <c r="D5" i="58"/>
  <c r="E5" i="58"/>
  <c r="F5" i="58"/>
  <c r="G5" i="58"/>
  <c r="H5" i="58"/>
  <c r="I5" i="58"/>
  <c r="J5" i="58"/>
  <c r="K5" i="58"/>
  <c r="C5" i="58"/>
  <c r="Q23" i="35"/>
  <c r="P58" i="35"/>
  <c r="O58" i="35"/>
  <c r="N58" i="35"/>
  <c r="M58" i="35"/>
  <c r="L58" i="35"/>
  <c r="K58" i="35"/>
  <c r="J58" i="35"/>
  <c r="I58" i="35"/>
  <c r="H58" i="35"/>
  <c r="G58" i="35"/>
  <c r="F58" i="35"/>
  <c r="E58" i="35"/>
  <c r="F8" i="35"/>
  <c r="G8" i="35"/>
  <c r="H8" i="35"/>
  <c r="I8" i="35"/>
  <c r="J8" i="35"/>
  <c r="K8" i="35"/>
  <c r="L8" i="35"/>
  <c r="M8" i="35"/>
  <c r="N8" i="35"/>
  <c r="O8" i="35"/>
  <c r="P8" i="35"/>
  <c r="E8" i="35"/>
  <c r="Q11" i="35"/>
  <c r="Q12" i="35"/>
  <c r="Q10" i="35"/>
  <c r="Q22" i="35"/>
  <c r="Q26" i="35"/>
  <c r="P49" i="1"/>
  <c r="E4" i="38"/>
  <c r="G4" i="38"/>
  <c r="I4" i="38"/>
  <c r="K4" i="38"/>
  <c r="M4" i="38"/>
  <c r="O4" i="38"/>
  <c r="Q4" i="38"/>
  <c r="S4" i="38"/>
  <c r="U4" i="38"/>
  <c r="W4" i="38"/>
  <c r="Y4" i="38"/>
  <c r="AA4" i="38"/>
  <c r="E8" i="38"/>
  <c r="G8" i="38"/>
  <c r="I8" i="38"/>
  <c r="K8" i="38"/>
  <c r="M8" i="38"/>
  <c r="O8" i="38"/>
  <c r="Q8" i="38"/>
  <c r="S8" i="38"/>
  <c r="U8" i="38"/>
  <c r="W8" i="38"/>
  <c r="Y8" i="38"/>
  <c r="AA8" i="38"/>
  <c r="B9" i="38"/>
  <c r="AH63" i="38"/>
  <c r="AH64" i="38"/>
  <c r="AH65" i="38"/>
  <c r="B67" i="38"/>
  <c r="B68" i="38"/>
  <c r="B69" i="38"/>
  <c r="B70" i="38"/>
  <c r="B71" i="38"/>
  <c r="B72" i="38"/>
  <c r="B73" i="38"/>
  <c r="B74" i="38"/>
  <c r="AH83" i="38"/>
  <c r="AH84" i="38"/>
  <c r="B2" i="54"/>
  <c r="E4" i="54"/>
  <c r="G4" i="54"/>
  <c r="I4" i="54"/>
  <c r="K4" i="54"/>
  <c r="M4" i="54"/>
  <c r="O4" i="54"/>
  <c r="Q4" i="54"/>
  <c r="S4" i="54"/>
  <c r="U4" i="54"/>
  <c r="W4" i="54"/>
  <c r="Y4" i="54"/>
  <c r="AA4" i="54"/>
  <c r="E8" i="54"/>
  <c r="G8" i="54"/>
  <c r="I8" i="54"/>
  <c r="K8" i="54"/>
  <c r="M8" i="54"/>
  <c r="O8" i="54"/>
  <c r="Q8" i="54"/>
  <c r="S8" i="54"/>
  <c r="U8" i="54"/>
  <c r="W8" i="54"/>
  <c r="Y8" i="54"/>
  <c r="AA8" i="54"/>
  <c r="AH63" i="54"/>
  <c r="AH64" i="54"/>
  <c r="AH65" i="54"/>
  <c r="AH83" i="54"/>
  <c r="AH84" i="54"/>
  <c r="B2" i="55"/>
  <c r="E4" i="55"/>
  <c r="G4" i="55"/>
  <c r="I4" i="55"/>
  <c r="K4" i="55"/>
  <c r="M4" i="55"/>
  <c r="O4" i="55"/>
  <c r="Q4" i="55"/>
  <c r="S4" i="55"/>
  <c r="U4" i="55"/>
  <c r="W4" i="55"/>
  <c r="Y4" i="55"/>
  <c r="AA4" i="55"/>
  <c r="E8" i="55"/>
  <c r="G8" i="55"/>
  <c r="I8" i="55"/>
  <c r="K8" i="55"/>
  <c r="M8" i="55"/>
  <c r="O8" i="55"/>
  <c r="Q8" i="55"/>
  <c r="S8" i="55"/>
  <c r="U8" i="55"/>
  <c r="W8" i="55"/>
  <c r="Y8" i="55"/>
  <c r="AA8" i="55"/>
  <c r="AH63" i="55"/>
  <c r="AH64" i="55"/>
  <c r="AH65" i="55"/>
  <c r="AH83" i="55"/>
  <c r="AH84" i="55"/>
  <c r="B2" i="51"/>
  <c r="E4" i="51"/>
  <c r="G4" i="51"/>
  <c r="I4" i="51"/>
  <c r="K4" i="51"/>
  <c r="M4" i="51"/>
  <c r="O4" i="51"/>
  <c r="Q4" i="51"/>
  <c r="S4" i="51"/>
  <c r="U4" i="51"/>
  <c r="W4" i="51"/>
  <c r="Y4" i="51"/>
  <c r="AA4" i="51"/>
  <c r="E8" i="51"/>
  <c r="G8" i="51"/>
  <c r="I8" i="51"/>
  <c r="K8" i="51"/>
  <c r="M8" i="51"/>
  <c r="O8" i="51"/>
  <c r="Q8" i="51"/>
  <c r="S8" i="51"/>
  <c r="U8" i="51"/>
  <c r="W8" i="51"/>
  <c r="Y8" i="51"/>
  <c r="AA8" i="51"/>
  <c r="AH63" i="51"/>
  <c r="AH64" i="51"/>
  <c r="AH65" i="51"/>
  <c r="AH83" i="51"/>
  <c r="AH84" i="51"/>
  <c r="B2" i="31"/>
  <c r="E4" i="31"/>
  <c r="G4" i="31"/>
  <c r="I4" i="31"/>
  <c r="K4" i="31"/>
  <c r="M4" i="31"/>
  <c r="O4" i="31"/>
  <c r="Q4" i="31"/>
  <c r="S4" i="31"/>
  <c r="U4" i="31"/>
  <c r="W4" i="31"/>
  <c r="Y4" i="31"/>
  <c r="AA4" i="31"/>
  <c r="E8" i="31"/>
  <c r="G8" i="31"/>
  <c r="I8" i="31"/>
  <c r="K8" i="31"/>
  <c r="M8" i="31"/>
  <c r="O8" i="31"/>
  <c r="Q8" i="31"/>
  <c r="S8" i="31"/>
  <c r="U8" i="31"/>
  <c r="W8" i="31"/>
  <c r="Y8" i="31"/>
  <c r="AA8" i="31"/>
  <c r="AH63" i="31"/>
  <c r="AH64" i="31"/>
  <c r="AH65" i="31"/>
  <c r="AH83" i="31"/>
  <c r="AH84" i="31"/>
  <c r="B2" i="8"/>
  <c r="E4" i="8"/>
  <c r="G4" i="8"/>
  <c r="I4" i="8"/>
  <c r="K4" i="8"/>
  <c r="M4" i="8"/>
  <c r="O4" i="8"/>
  <c r="Q4" i="8"/>
  <c r="S4" i="8"/>
  <c r="U4" i="8"/>
  <c r="W4" i="8"/>
  <c r="Y4" i="8"/>
  <c r="AA4" i="8"/>
  <c r="E8" i="8"/>
  <c r="G8" i="8"/>
  <c r="I8" i="8"/>
  <c r="K8" i="8"/>
  <c r="M8" i="8"/>
  <c r="O8" i="8"/>
  <c r="Q8" i="8"/>
  <c r="S8" i="8"/>
  <c r="U8" i="8"/>
  <c r="W8" i="8"/>
  <c r="Y8" i="8"/>
  <c r="AA8" i="8"/>
  <c r="B9" i="8"/>
  <c r="M9" i="8" s="1"/>
  <c r="G11" i="8"/>
  <c r="W11" i="8"/>
  <c r="X11" i="8" s="1"/>
  <c r="G16" i="8"/>
  <c r="H16" i="8" s="1"/>
  <c r="S16" i="8"/>
  <c r="S20" i="8"/>
  <c r="T20" i="8" s="1"/>
  <c r="S24" i="8"/>
  <c r="T24" i="8" s="1"/>
  <c r="S26" i="8"/>
  <c r="T26" i="8" s="1"/>
  <c r="K28" i="8"/>
  <c r="L28" i="8" s="1"/>
  <c r="G30" i="8"/>
  <c r="H30" i="8" s="1"/>
  <c r="O31" i="8"/>
  <c r="P31" i="8" s="1"/>
  <c r="K32" i="8"/>
  <c r="L32" i="8" s="1"/>
  <c r="S32" i="8"/>
  <c r="T32" i="8" s="1"/>
  <c r="AA32" i="8"/>
  <c r="AB32" i="8" s="1"/>
  <c r="K33" i="8"/>
  <c r="L33" i="8" s="1"/>
  <c r="S33" i="8"/>
  <c r="S37" i="8"/>
  <c r="T37" i="8" s="1"/>
  <c r="S41" i="8"/>
  <c r="T41" i="8" s="1"/>
  <c r="G42" i="8"/>
  <c r="H42" i="8" s="1"/>
  <c r="S42" i="8"/>
  <c r="T42" i="8" s="1"/>
  <c r="S44" i="8"/>
  <c r="T44" i="8" s="1"/>
  <c r="K45" i="8"/>
  <c r="AA45" i="8"/>
  <c r="K46" i="8"/>
  <c r="L46" i="8" s="1"/>
  <c r="K48" i="8"/>
  <c r="L48" i="8" s="1"/>
  <c r="AA48" i="8"/>
  <c r="K49" i="8"/>
  <c r="L49" i="8" s="1"/>
  <c r="AA49" i="8"/>
  <c r="AB49" i="8" s="1"/>
  <c r="K52" i="8"/>
  <c r="AA52" i="8"/>
  <c r="AA53" i="8"/>
  <c r="AB53" i="8" s="1"/>
  <c r="K54" i="8"/>
  <c r="L54" i="8" s="1"/>
  <c r="S54" i="8"/>
  <c r="G57" i="8"/>
  <c r="H57" i="8" s="1"/>
  <c r="W57" i="8"/>
  <c r="K58" i="8"/>
  <c r="L58" i="8" s="1"/>
  <c r="AH63" i="8"/>
  <c r="AH64" i="8"/>
  <c r="AH65" i="8"/>
  <c r="B67" i="8"/>
  <c r="B68" i="8"/>
  <c r="P68" i="8" s="1"/>
  <c r="B69" i="8"/>
  <c r="H69" i="8" s="1"/>
  <c r="F69" i="8"/>
  <c r="J69" i="8"/>
  <c r="T69" i="8"/>
  <c r="V69" i="8"/>
  <c r="Z69" i="8"/>
  <c r="AB69" i="8"/>
  <c r="L69" i="8"/>
  <c r="P69" i="8"/>
  <c r="R69" i="8"/>
  <c r="B70" i="8"/>
  <c r="B71" i="8"/>
  <c r="B72" i="8"/>
  <c r="J72" i="8" s="1"/>
  <c r="B73" i="8"/>
  <c r="T73" i="8" s="1"/>
  <c r="B74" i="8"/>
  <c r="P75" i="8"/>
  <c r="AH83" i="8"/>
  <c r="AH84" i="8"/>
  <c r="B1" i="54"/>
  <c r="D13" i="52"/>
  <c r="E13" i="52"/>
  <c r="F13" i="52"/>
  <c r="G13" i="52"/>
  <c r="H13" i="52"/>
  <c r="I13" i="52"/>
  <c r="J13" i="52"/>
  <c r="K13" i="52"/>
  <c r="L13" i="52"/>
  <c r="M13" i="52"/>
  <c r="N13" i="52"/>
  <c r="O13" i="52"/>
  <c r="P15" i="52"/>
  <c r="P16" i="52"/>
  <c r="P18" i="52"/>
  <c r="P19" i="52"/>
  <c r="D23" i="52"/>
  <c r="E23" i="52"/>
  <c r="F23" i="52"/>
  <c r="G23" i="52"/>
  <c r="H23" i="52"/>
  <c r="I23" i="52"/>
  <c r="J23" i="52"/>
  <c r="K23" i="52"/>
  <c r="L23" i="52"/>
  <c r="M23" i="52"/>
  <c r="N23" i="52"/>
  <c r="O23" i="52"/>
  <c r="P25" i="52"/>
  <c r="P26" i="52"/>
  <c r="P28" i="52"/>
  <c r="P29" i="52"/>
  <c r="D33" i="52"/>
  <c r="E33" i="52"/>
  <c r="F33" i="52"/>
  <c r="G33" i="52"/>
  <c r="H33" i="52"/>
  <c r="I33" i="52"/>
  <c r="J33" i="52"/>
  <c r="K33" i="52"/>
  <c r="L33" i="52"/>
  <c r="M33" i="52"/>
  <c r="N33" i="52"/>
  <c r="O33" i="52"/>
  <c r="P35" i="52"/>
  <c r="P37" i="52"/>
  <c r="P38" i="52"/>
  <c r="P39" i="52"/>
  <c r="D46" i="52"/>
  <c r="E46" i="52"/>
  <c r="F46" i="52"/>
  <c r="G46" i="52"/>
  <c r="H46" i="52"/>
  <c r="I46" i="52"/>
  <c r="J46" i="52"/>
  <c r="K46" i="52"/>
  <c r="L46" i="52"/>
  <c r="M46" i="52"/>
  <c r="N46" i="52"/>
  <c r="O46" i="52"/>
  <c r="P48" i="52"/>
  <c r="P49" i="52"/>
  <c r="P55" i="52"/>
  <c r="P56" i="52"/>
  <c r="D13" i="53"/>
  <c r="E13" i="53"/>
  <c r="P15" i="53"/>
  <c r="P16" i="53"/>
  <c r="P18" i="53"/>
  <c r="P19" i="53"/>
  <c r="D23" i="53"/>
  <c r="E23" i="53"/>
  <c r="F23" i="53"/>
  <c r="G23" i="53"/>
  <c r="H23" i="53"/>
  <c r="I23" i="53"/>
  <c r="J23" i="53"/>
  <c r="K23" i="53"/>
  <c r="L23" i="53"/>
  <c r="M23" i="53"/>
  <c r="N23" i="53"/>
  <c r="O23" i="53"/>
  <c r="P25" i="53"/>
  <c r="P26" i="53"/>
  <c r="P28" i="53"/>
  <c r="P29" i="53"/>
  <c r="D33" i="53"/>
  <c r="E33" i="53"/>
  <c r="F33" i="53"/>
  <c r="G33" i="53"/>
  <c r="H33" i="53"/>
  <c r="I33" i="53"/>
  <c r="J33" i="53"/>
  <c r="K33" i="53"/>
  <c r="L33" i="53"/>
  <c r="M33" i="53"/>
  <c r="N33" i="53"/>
  <c r="O33" i="53"/>
  <c r="P35" i="53"/>
  <c r="P37" i="53"/>
  <c r="P38" i="53"/>
  <c r="P39" i="53"/>
  <c r="D46" i="53"/>
  <c r="E46" i="53"/>
  <c r="F46" i="53"/>
  <c r="G46" i="53"/>
  <c r="H46" i="53"/>
  <c r="I46" i="53"/>
  <c r="J46" i="53"/>
  <c r="K46" i="53"/>
  <c r="L46" i="53"/>
  <c r="M46" i="53"/>
  <c r="N46" i="53"/>
  <c r="O46" i="53"/>
  <c r="P48" i="53"/>
  <c r="P49" i="53"/>
  <c r="P51" i="53"/>
  <c r="P57" i="53" s="1"/>
  <c r="P55" i="53"/>
  <c r="P56" i="53"/>
  <c r="D13" i="50"/>
  <c r="E13" i="50"/>
  <c r="F13" i="50"/>
  <c r="G13" i="50"/>
  <c r="H13" i="50"/>
  <c r="I13" i="50"/>
  <c r="J13" i="50"/>
  <c r="K13" i="50"/>
  <c r="L13" i="50"/>
  <c r="M13" i="50"/>
  <c r="N13" i="50"/>
  <c r="O13" i="50"/>
  <c r="P15" i="50"/>
  <c r="P16" i="50"/>
  <c r="P18" i="50"/>
  <c r="P19" i="50"/>
  <c r="P25" i="50"/>
  <c r="P26" i="50"/>
  <c r="P28" i="50"/>
  <c r="P29" i="50"/>
  <c r="D33" i="50"/>
  <c r="E33" i="50"/>
  <c r="F33" i="50"/>
  <c r="G33" i="50"/>
  <c r="H33" i="50"/>
  <c r="I33" i="50"/>
  <c r="J33" i="50"/>
  <c r="K33" i="50"/>
  <c r="L33" i="50"/>
  <c r="M33" i="50"/>
  <c r="N33" i="50"/>
  <c r="O33" i="50"/>
  <c r="P35" i="50"/>
  <c r="P37" i="50"/>
  <c r="P38" i="50"/>
  <c r="P39" i="50"/>
  <c r="D46" i="50"/>
  <c r="E46" i="50"/>
  <c r="F46" i="50"/>
  <c r="G46" i="50"/>
  <c r="H46" i="50"/>
  <c r="I46" i="50"/>
  <c r="J46" i="50"/>
  <c r="K46" i="50"/>
  <c r="L46" i="50"/>
  <c r="M46" i="50"/>
  <c r="N46" i="50"/>
  <c r="O46" i="50"/>
  <c r="P48" i="50"/>
  <c r="P57" i="50" s="1"/>
  <c r="P49" i="50"/>
  <c r="P51" i="50"/>
  <c r="P55" i="50"/>
  <c r="P56" i="50"/>
  <c r="B1" i="31"/>
  <c r="D13" i="40"/>
  <c r="E13" i="40"/>
  <c r="F13" i="40"/>
  <c r="G13" i="40"/>
  <c r="H13" i="40"/>
  <c r="I13" i="40"/>
  <c r="J13" i="40"/>
  <c r="K13" i="40"/>
  <c r="L13" i="40"/>
  <c r="M13" i="40"/>
  <c r="N13" i="40"/>
  <c r="O13" i="40"/>
  <c r="P15" i="40"/>
  <c r="P16" i="40"/>
  <c r="P18" i="40"/>
  <c r="P19" i="40"/>
  <c r="D23" i="40"/>
  <c r="E23" i="40"/>
  <c r="F23" i="40"/>
  <c r="G23" i="40"/>
  <c r="H23" i="40"/>
  <c r="I23" i="40"/>
  <c r="J23" i="40"/>
  <c r="K23" i="40"/>
  <c r="L23" i="40"/>
  <c r="M23" i="40"/>
  <c r="N23" i="40"/>
  <c r="O23" i="40"/>
  <c r="P25" i="40"/>
  <c r="P26" i="40"/>
  <c r="P28" i="40"/>
  <c r="P29" i="40"/>
  <c r="D33" i="40"/>
  <c r="E33" i="40"/>
  <c r="F33" i="40"/>
  <c r="G33" i="40"/>
  <c r="H33" i="40"/>
  <c r="I33" i="40"/>
  <c r="J33" i="40"/>
  <c r="K33" i="40"/>
  <c r="L33" i="40"/>
  <c r="M33" i="40"/>
  <c r="N33" i="40"/>
  <c r="O33" i="40"/>
  <c r="P35" i="40"/>
  <c r="P37" i="40"/>
  <c r="P38" i="40"/>
  <c r="P39" i="40"/>
  <c r="D46" i="40"/>
  <c r="E46" i="40"/>
  <c r="F46" i="40"/>
  <c r="G46" i="40"/>
  <c r="H46" i="40"/>
  <c r="I46" i="40"/>
  <c r="J46" i="40"/>
  <c r="K46" i="40"/>
  <c r="L46" i="40"/>
  <c r="M46" i="40"/>
  <c r="N46" i="40"/>
  <c r="O46" i="40"/>
  <c r="P48" i="40"/>
  <c r="P49" i="40"/>
  <c r="P57" i="40" s="1"/>
  <c r="P51" i="40"/>
  <c r="P55" i="40"/>
  <c r="P56" i="40"/>
  <c r="D13" i="1"/>
  <c r="E13" i="1"/>
  <c r="F13" i="1"/>
  <c r="G13" i="1"/>
  <c r="H13" i="1"/>
  <c r="I13" i="1"/>
  <c r="J13" i="1"/>
  <c r="K13" i="1"/>
  <c r="L13" i="1"/>
  <c r="M13" i="1"/>
  <c r="N13" i="1"/>
  <c r="O13" i="1"/>
  <c r="P16" i="1"/>
  <c r="P18" i="1"/>
  <c r="P19" i="1"/>
  <c r="D23" i="1"/>
  <c r="E23" i="1"/>
  <c r="F23" i="1"/>
  <c r="G23" i="1"/>
  <c r="H23" i="1"/>
  <c r="I23" i="1"/>
  <c r="J23" i="1"/>
  <c r="K23" i="1"/>
  <c r="L23" i="1"/>
  <c r="M23" i="1"/>
  <c r="N23" i="1"/>
  <c r="O23" i="1"/>
  <c r="P25" i="1"/>
  <c r="P30" i="1" s="1"/>
  <c r="P26" i="1"/>
  <c r="P28" i="1"/>
  <c r="P29" i="1"/>
  <c r="D33" i="1"/>
  <c r="E33" i="1"/>
  <c r="F33" i="1"/>
  <c r="G33" i="1"/>
  <c r="H33" i="1"/>
  <c r="I33" i="1"/>
  <c r="J33" i="1"/>
  <c r="K33" i="1"/>
  <c r="L33" i="1"/>
  <c r="M33" i="1"/>
  <c r="N33" i="1"/>
  <c r="O33" i="1"/>
  <c r="P35" i="1"/>
  <c r="P37" i="1"/>
  <c r="P38" i="1"/>
  <c r="P39" i="1"/>
  <c r="P40" i="1"/>
  <c r="D46" i="1"/>
  <c r="E46" i="1"/>
  <c r="F46" i="1"/>
  <c r="G46" i="1"/>
  <c r="H46" i="1"/>
  <c r="I46" i="1"/>
  <c r="J46" i="1"/>
  <c r="K46" i="1"/>
  <c r="L46" i="1"/>
  <c r="M46" i="1"/>
  <c r="N46" i="1"/>
  <c r="O46" i="1"/>
  <c r="P48" i="1"/>
  <c r="P51" i="1"/>
  <c r="P55" i="1"/>
  <c r="P56" i="1"/>
  <c r="P57" i="1"/>
  <c r="I15" i="8"/>
  <c r="J15" i="8" s="1"/>
  <c r="E10" i="8"/>
  <c r="F10" i="8" s="1"/>
  <c r="AA58" i="8"/>
  <c r="AB58" i="8" s="1"/>
  <c r="AA54" i="8"/>
  <c r="U47" i="8"/>
  <c r="M47" i="8"/>
  <c r="N47" i="8" s="1"/>
  <c r="AA42" i="8"/>
  <c r="AB42" i="8" s="1"/>
  <c r="K42" i="8"/>
  <c r="AA38" i="8"/>
  <c r="AB38" i="8" s="1"/>
  <c r="Y35" i="8"/>
  <c r="Q35" i="8"/>
  <c r="R35" i="8" s="1"/>
  <c r="AA34" i="8"/>
  <c r="AB34" i="8" s="1"/>
  <c r="K34" i="8"/>
  <c r="U31" i="8"/>
  <c r="V31" i="8" s="1"/>
  <c r="M31" i="8"/>
  <c r="N31" i="8" s="1"/>
  <c r="AA30" i="8"/>
  <c r="K30" i="8"/>
  <c r="L30" i="8" s="1"/>
  <c r="AA26" i="8"/>
  <c r="AB26" i="8" s="1"/>
  <c r="K26" i="8"/>
  <c r="U23" i="8"/>
  <c r="V23" i="8" s="1"/>
  <c r="M23" i="8"/>
  <c r="N23" i="8" s="1"/>
  <c r="K22" i="8"/>
  <c r="L22" i="8" s="1"/>
  <c r="I19" i="8"/>
  <c r="M17" i="8"/>
  <c r="K16" i="8"/>
  <c r="L16" i="8" s="1"/>
  <c r="AA15" i="8"/>
  <c r="AB15" i="8" s="1"/>
  <c r="O15" i="8"/>
  <c r="E58" i="8"/>
  <c r="F58" i="8" s="1"/>
  <c r="I58" i="8"/>
  <c r="M58" i="8"/>
  <c r="N58" i="8" s="1"/>
  <c r="Q58" i="8"/>
  <c r="R58" i="8" s="1"/>
  <c r="U58" i="8"/>
  <c r="V58" i="8" s="1"/>
  <c r="Y58" i="8"/>
  <c r="Z58" i="8" s="1"/>
  <c r="E54" i="8"/>
  <c r="F54" i="8" s="1"/>
  <c r="I54" i="8"/>
  <c r="U54" i="8"/>
  <c r="V54" i="8" s="1"/>
  <c r="Y54" i="8"/>
  <c r="Z54" i="8" s="1"/>
  <c r="E50" i="8"/>
  <c r="F50" i="8" s="1"/>
  <c r="Q50" i="8"/>
  <c r="Q46" i="8"/>
  <c r="U46" i="8"/>
  <c r="E44" i="8"/>
  <c r="I44" i="8"/>
  <c r="J44" i="8" s="1"/>
  <c r="M44" i="8"/>
  <c r="N44" i="8" s="1"/>
  <c r="Q44" i="8"/>
  <c r="R44" i="8" s="1"/>
  <c r="U44" i="8"/>
  <c r="V44" i="8" s="1"/>
  <c r="Y44" i="8"/>
  <c r="Z44" i="8" s="1"/>
  <c r="E38" i="8"/>
  <c r="I38" i="8"/>
  <c r="J38" i="8" s="1"/>
  <c r="M38" i="8"/>
  <c r="N38" i="8" s="1"/>
  <c r="Y38" i="8"/>
  <c r="E36" i="8"/>
  <c r="I36" i="8"/>
  <c r="Y36" i="8"/>
  <c r="Z36" i="8" s="1"/>
  <c r="E32" i="8"/>
  <c r="F32" i="8" s="1"/>
  <c r="I32" i="8"/>
  <c r="J32" i="8" s="1"/>
  <c r="M32" i="8"/>
  <c r="N32" i="8" s="1"/>
  <c r="Q32" i="8"/>
  <c r="R32" i="8" s="1"/>
  <c r="U32" i="8"/>
  <c r="V32" i="8" s="1"/>
  <c r="Y32" i="8"/>
  <c r="Z32" i="8" s="1"/>
  <c r="E28" i="8"/>
  <c r="F28" i="8" s="1"/>
  <c r="M28" i="8"/>
  <c r="Q28" i="8"/>
  <c r="R28" i="8" s="1"/>
  <c r="U28" i="8"/>
  <c r="V28" i="8" s="1"/>
  <c r="Y28" i="8"/>
  <c r="I24" i="8"/>
  <c r="J24" i="8" s="1"/>
  <c r="U24" i="8"/>
  <c r="E20" i="8"/>
  <c r="F20" i="8" s="1"/>
  <c r="I20" i="8"/>
  <c r="J20" i="8" s="1"/>
  <c r="M20" i="8"/>
  <c r="N20" i="8" s="1"/>
  <c r="Q20" i="8"/>
  <c r="R20" i="8" s="1"/>
  <c r="U20" i="8"/>
  <c r="V20" i="8" s="1"/>
  <c r="Y20" i="8"/>
  <c r="E18" i="8"/>
  <c r="F18" i="8" s="1"/>
  <c r="I18" i="8"/>
  <c r="J18" i="8" s="1"/>
  <c r="M18" i="8"/>
  <c r="N18" i="8" s="1"/>
  <c r="Q18" i="8"/>
  <c r="U18" i="8"/>
  <c r="Y18" i="8"/>
  <c r="Z18" i="8" s="1"/>
  <c r="L75" i="8"/>
  <c r="W58" i="8"/>
  <c r="X58" i="8" s="1"/>
  <c r="O58" i="8"/>
  <c r="P58" i="8" s="1"/>
  <c r="G58" i="8"/>
  <c r="H58" i="8" s="1"/>
  <c r="W56" i="8"/>
  <c r="X56" i="8" s="1"/>
  <c r="O56" i="8"/>
  <c r="P56" i="8" s="1"/>
  <c r="O54" i="8"/>
  <c r="P54" i="8" s="1"/>
  <c r="G54" i="8"/>
  <c r="H54" i="8" s="1"/>
  <c r="W52" i="8"/>
  <c r="X52" i="8" s="1"/>
  <c r="O50" i="8"/>
  <c r="P50" i="8" s="1"/>
  <c r="W48" i="8"/>
  <c r="X48" i="8" s="1"/>
  <c r="O48" i="8"/>
  <c r="P48" i="8" s="1"/>
  <c r="W46" i="8"/>
  <c r="X46" i="8" s="1"/>
  <c r="G46" i="8"/>
  <c r="W44" i="8"/>
  <c r="X44" i="8" s="1"/>
  <c r="O44" i="8"/>
  <c r="P44" i="8" s="1"/>
  <c r="G44" i="8"/>
  <c r="H44" i="8" s="1"/>
  <c r="W42" i="8"/>
  <c r="X42" i="8" s="1"/>
  <c r="W40" i="8"/>
  <c r="X40" i="8" s="1"/>
  <c r="O40" i="8"/>
  <c r="W38" i="8"/>
  <c r="X38" i="8" s="1"/>
  <c r="G38" i="8"/>
  <c r="H38" i="8" s="1"/>
  <c r="W34" i="8"/>
  <c r="X34" i="8" s="1"/>
  <c r="O34" i="8"/>
  <c r="P34" i="8" s="1"/>
  <c r="W32" i="8"/>
  <c r="X32" i="8" s="1"/>
  <c r="O32" i="8"/>
  <c r="P32" i="8" s="1"/>
  <c r="G32" i="8"/>
  <c r="H32" i="8" s="1"/>
  <c r="W30" i="8"/>
  <c r="X30" i="8" s="1"/>
  <c r="O30" i="8"/>
  <c r="W28" i="8"/>
  <c r="X28" i="8" s="1"/>
  <c r="O28" i="8"/>
  <c r="G28" i="8"/>
  <c r="H28" i="8" s="1"/>
  <c r="W26" i="8"/>
  <c r="X26" i="8" s="1"/>
  <c r="O26" i="8"/>
  <c r="G24" i="8"/>
  <c r="H24" i="8" s="1"/>
  <c r="W20" i="8"/>
  <c r="X20" i="8" s="1"/>
  <c r="O20" i="8"/>
  <c r="G20" i="8"/>
  <c r="H20" i="8" s="1"/>
  <c r="W18" i="8"/>
  <c r="X18" i="8" s="1"/>
  <c r="O18" i="8"/>
  <c r="P18" i="8" s="1"/>
  <c r="G18" i="8"/>
  <c r="H18" i="8" s="1"/>
  <c r="W16" i="8"/>
  <c r="X16" i="8" s="1"/>
  <c r="O16" i="8"/>
  <c r="P16" i="8" s="1"/>
  <c r="E56" i="8"/>
  <c r="F56" i="8" s="1"/>
  <c r="I56" i="8"/>
  <c r="M56" i="8"/>
  <c r="U56" i="8"/>
  <c r="V56" i="8" s="1"/>
  <c r="Y56" i="8"/>
  <c r="E52" i="8"/>
  <c r="U52" i="8"/>
  <c r="V52" i="8" s="1"/>
  <c r="Y52" i="8"/>
  <c r="Z52" i="8" s="1"/>
  <c r="E48" i="8"/>
  <c r="F48" i="8" s="1"/>
  <c r="I48" i="8"/>
  <c r="M48" i="8"/>
  <c r="N48" i="8" s="1"/>
  <c r="Q48" i="8"/>
  <c r="R48" i="8" s="1"/>
  <c r="U48" i="8"/>
  <c r="Y48" i="8"/>
  <c r="I42" i="8"/>
  <c r="M42" i="8"/>
  <c r="Q42" i="8"/>
  <c r="U42" i="8"/>
  <c r="V42" i="8" s="1"/>
  <c r="E40" i="8"/>
  <c r="F40" i="8" s="1"/>
  <c r="I40" i="8"/>
  <c r="J40" i="8" s="1"/>
  <c r="M40" i="8"/>
  <c r="N40" i="8" s="1"/>
  <c r="Q40" i="8"/>
  <c r="R40" i="8" s="1"/>
  <c r="U40" i="8"/>
  <c r="V40" i="8" s="1"/>
  <c r="E34" i="8"/>
  <c r="F34" i="8" s="1"/>
  <c r="I34" i="8"/>
  <c r="M34" i="8"/>
  <c r="N34" i="8" s="1"/>
  <c r="Q34" i="8"/>
  <c r="U34" i="8"/>
  <c r="V34" i="8" s="1"/>
  <c r="Y34" i="8"/>
  <c r="E30" i="8"/>
  <c r="F30" i="8" s="1"/>
  <c r="I30" i="8"/>
  <c r="J30" i="8" s="1"/>
  <c r="M30" i="8"/>
  <c r="N30" i="8" s="1"/>
  <c r="Q30" i="8"/>
  <c r="R30" i="8" s="1"/>
  <c r="U30" i="8"/>
  <c r="V30" i="8" s="1"/>
  <c r="Y30" i="8"/>
  <c r="Z30" i="8" s="1"/>
  <c r="E26" i="8"/>
  <c r="F26" i="8" s="1"/>
  <c r="I26" i="8"/>
  <c r="J26" i="8" s="1"/>
  <c r="M26" i="8"/>
  <c r="U26" i="8"/>
  <c r="V26" i="8" s="1"/>
  <c r="Y26" i="8"/>
  <c r="Z26" i="8" s="1"/>
  <c r="I22" i="8"/>
  <c r="J22" i="8" s="1"/>
  <c r="M22" i="8"/>
  <c r="Y22" i="8"/>
  <c r="AA18" i="8"/>
  <c r="AB18" i="8" s="1"/>
  <c r="S18" i="8"/>
  <c r="T18" i="8" s="1"/>
  <c r="K18" i="8"/>
  <c r="L18" i="8" s="1"/>
  <c r="I16" i="8"/>
  <c r="J16" i="8" s="1"/>
  <c r="M16" i="8"/>
  <c r="N16" i="8" s="1"/>
  <c r="Q16" i="8"/>
  <c r="R16" i="8" s="1"/>
  <c r="U16" i="8"/>
  <c r="V16" i="8" s="1"/>
  <c r="Y16" i="8"/>
  <c r="M14" i="8"/>
  <c r="N14" i="8" s="1"/>
  <c r="I12" i="8"/>
  <c r="J12" i="8" s="1"/>
  <c r="U10" i="8"/>
  <c r="M10" i="8"/>
  <c r="N10" i="8" s="1"/>
  <c r="Z75" i="8"/>
  <c r="V75" i="8"/>
  <c r="R75" i="8"/>
  <c r="N75" i="8"/>
  <c r="J75" i="8"/>
  <c r="AB74" i="8"/>
  <c r="AB72" i="8"/>
  <c r="T71" i="8"/>
  <c r="L70" i="8"/>
  <c r="X70" i="8"/>
  <c r="P70" i="8"/>
  <c r="H70" i="8"/>
  <c r="AB68" i="8"/>
  <c r="X72" i="8"/>
  <c r="P72" i="8"/>
  <c r="H72" i="8"/>
  <c r="AB71" i="8"/>
  <c r="X68" i="8"/>
  <c r="P71" i="8"/>
  <c r="P73" i="8"/>
  <c r="P77" i="8"/>
  <c r="P78" i="8"/>
  <c r="P79" i="8"/>
  <c r="P80" i="8"/>
  <c r="X73" i="8"/>
  <c r="F71" i="8"/>
  <c r="H71" i="8"/>
  <c r="X71" i="8"/>
  <c r="F68" i="8"/>
  <c r="Z72" i="8"/>
  <c r="V72" i="8"/>
  <c r="R72" i="8"/>
  <c r="N72" i="8"/>
  <c r="Z71" i="8"/>
  <c r="V71" i="8"/>
  <c r="R71" i="8"/>
  <c r="N71" i="8"/>
  <c r="J71" i="8"/>
  <c r="N74" i="8"/>
  <c r="V74" i="8"/>
  <c r="R73" i="8"/>
  <c r="J73" i="8"/>
  <c r="Z70" i="8"/>
  <c r="V70" i="8"/>
  <c r="R70" i="8"/>
  <c r="N70" i="8"/>
  <c r="J70" i="8"/>
  <c r="U57" i="8"/>
  <c r="V57" i="8" s="1"/>
  <c r="M57" i="8"/>
  <c r="AA56" i="8"/>
  <c r="AB56" i="8" s="1"/>
  <c r="S52" i="8"/>
  <c r="AA51" i="8"/>
  <c r="S51" i="8"/>
  <c r="E49" i="8"/>
  <c r="F49" i="8" s="1"/>
  <c r="I49" i="8"/>
  <c r="J49" i="8" s="1"/>
  <c r="M49" i="8"/>
  <c r="N49" i="8" s="1"/>
  <c r="Q49" i="8"/>
  <c r="R49" i="8" s="1"/>
  <c r="U49" i="8"/>
  <c r="V49" i="8" s="1"/>
  <c r="Y49" i="8"/>
  <c r="S46" i="8"/>
  <c r="G40" i="8"/>
  <c r="H40" i="8" s="1"/>
  <c r="AA39" i="8"/>
  <c r="E37" i="8"/>
  <c r="F37" i="8" s="1"/>
  <c r="I37" i="8"/>
  <c r="J37" i="8" s="1"/>
  <c r="M37" i="8"/>
  <c r="N37" i="8" s="1"/>
  <c r="Q37" i="8"/>
  <c r="R37" i="8" s="1"/>
  <c r="U37" i="8"/>
  <c r="V37" i="8" s="1"/>
  <c r="Y37" i="8"/>
  <c r="Z37" i="8" s="1"/>
  <c r="K36" i="8"/>
  <c r="E35" i="8"/>
  <c r="F35" i="8" s="1"/>
  <c r="K35" i="8"/>
  <c r="L35" i="8" s="1"/>
  <c r="S35" i="8"/>
  <c r="T35" i="8" s="1"/>
  <c r="AA35" i="8"/>
  <c r="AB35" i="8" s="1"/>
  <c r="O25" i="8"/>
  <c r="P25" i="8" s="1"/>
  <c r="W23" i="8"/>
  <c r="X23" i="8" s="1"/>
  <c r="W21" i="8"/>
  <c r="X21" i="8" s="1"/>
  <c r="O21" i="8"/>
  <c r="W19" i="8"/>
  <c r="K15" i="8"/>
  <c r="Y15" i="8"/>
  <c r="Z15" i="8" s="1"/>
  <c r="E13" i="8"/>
  <c r="Q13" i="8"/>
  <c r="G34" i="8"/>
  <c r="H34" i="8" s="1"/>
  <c r="S34" i="8"/>
  <c r="T34" i="8" s="1"/>
  <c r="I25" i="8"/>
  <c r="Q25" i="8"/>
  <c r="R25" i="8" s="1"/>
  <c r="Y25" i="8"/>
  <c r="AA24" i="8"/>
  <c r="AB24" i="8" s="1"/>
  <c r="E23" i="8"/>
  <c r="F23" i="8" s="1"/>
  <c r="K23" i="8"/>
  <c r="L23" i="8" s="1"/>
  <c r="S23" i="8"/>
  <c r="AA23" i="8"/>
  <c r="AB23" i="8" s="1"/>
  <c r="E21" i="8"/>
  <c r="F21" i="8" s="1"/>
  <c r="I21" i="8"/>
  <c r="J21" i="8" s="1"/>
  <c r="M21" i="8"/>
  <c r="N21" i="8" s="1"/>
  <c r="Q21" i="8"/>
  <c r="R21" i="8" s="1"/>
  <c r="U21" i="8"/>
  <c r="V21" i="8" s="1"/>
  <c r="Y21" i="8"/>
  <c r="Z21" i="8" s="1"/>
  <c r="K20" i="8"/>
  <c r="L20" i="8" s="1"/>
  <c r="AA20" i="8"/>
  <c r="AB20" i="8" s="1"/>
  <c r="E19" i="8"/>
  <c r="K19" i="8"/>
  <c r="S58" i="8"/>
  <c r="T58" i="8" s="1"/>
  <c r="W53" i="8"/>
  <c r="O53" i="8"/>
  <c r="P53" i="8" s="1"/>
  <c r="G48" i="8"/>
  <c r="H48" i="8" s="1"/>
  <c r="S48" i="8"/>
  <c r="T48" i="8" s="1"/>
  <c r="E47" i="8"/>
  <c r="F47" i="8" s="1"/>
  <c r="K47" i="8"/>
  <c r="L47" i="8" s="1"/>
  <c r="S47" i="8"/>
  <c r="AA47" i="8"/>
  <c r="AB47" i="8" s="1"/>
  <c r="E45" i="8"/>
  <c r="F45" i="8" s="1"/>
  <c r="I45" i="8"/>
  <c r="J45" i="8" s="1"/>
  <c r="M45" i="8"/>
  <c r="N45" i="8" s="1"/>
  <c r="Q45" i="8"/>
  <c r="R45" i="8" s="1"/>
  <c r="U45" i="8"/>
  <c r="Y45" i="8"/>
  <c r="Z45" i="8" s="1"/>
  <c r="K44" i="8"/>
  <c r="AA44" i="8"/>
  <c r="AB44" i="8" s="1"/>
  <c r="S43" i="8"/>
  <c r="T43" i="8" s="1"/>
  <c r="I41" i="8"/>
  <c r="M41" i="8"/>
  <c r="N41" i="8" s="1"/>
  <c r="Y41" i="8"/>
  <c r="S38" i="8"/>
  <c r="T38" i="8" s="1"/>
  <c r="S30" i="8"/>
  <c r="T30" i="8" s="1"/>
  <c r="S22" i="8"/>
  <c r="T22" i="8" s="1"/>
  <c r="G56" i="8"/>
  <c r="H56" i="8" s="1"/>
  <c r="S56" i="8"/>
  <c r="T56" i="8" s="1"/>
  <c r="K55" i="8"/>
  <c r="L55" i="8" s="1"/>
  <c r="E53" i="8"/>
  <c r="F53" i="8" s="1"/>
  <c r="I53" i="8"/>
  <c r="M53" i="8"/>
  <c r="N53" i="8" s="1"/>
  <c r="Q53" i="8"/>
  <c r="R53" i="8" s="1"/>
  <c r="U53" i="8"/>
  <c r="Y53" i="8"/>
  <c r="E11" i="8"/>
  <c r="I11" i="8"/>
  <c r="J11" i="8" s="1"/>
  <c r="M11" i="8"/>
  <c r="N11" i="8" s="1"/>
  <c r="Q11" i="8"/>
  <c r="U11" i="8"/>
  <c r="V11" i="8" s="1"/>
  <c r="Y11" i="8"/>
  <c r="Z11" i="8" s="1"/>
  <c r="F77" i="8"/>
  <c r="J77" i="8"/>
  <c r="H77" i="8"/>
  <c r="L77" i="8"/>
  <c r="Z80" i="8"/>
  <c r="V80" i="8"/>
  <c r="R80" i="8"/>
  <c r="N80" i="8"/>
  <c r="J80" i="8"/>
  <c r="F80" i="8"/>
  <c r="X79" i="8"/>
  <c r="T79" i="8"/>
  <c r="L79" i="8"/>
  <c r="AB78" i="8"/>
  <c r="X78" i="8"/>
  <c r="T78" i="8"/>
  <c r="L78" i="8"/>
  <c r="H78" i="8"/>
  <c r="Z77" i="8"/>
  <c r="V77" i="8"/>
  <c r="R77" i="8"/>
  <c r="N77" i="8"/>
  <c r="N76" i="8"/>
  <c r="H76" i="8"/>
  <c r="L76" i="8"/>
  <c r="AB80" i="8"/>
  <c r="X80" i="8"/>
  <c r="T80" i="8"/>
  <c r="L80" i="8"/>
  <c r="Z79" i="8"/>
  <c r="R79" i="8"/>
  <c r="J79" i="8"/>
  <c r="Z78" i="8"/>
  <c r="V78" i="8"/>
  <c r="R78" i="8"/>
  <c r="N78" i="8"/>
  <c r="J78" i="8"/>
  <c r="AB77" i="8"/>
  <c r="X77" i="8"/>
  <c r="T77" i="8"/>
  <c r="G15" i="8"/>
  <c r="H15" i="8" s="1"/>
  <c r="W15" i="8"/>
  <c r="X15" i="8" s="1"/>
  <c r="Q17" i="8"/>
  <c r="M19" i="8"/>
  <c r="N19" i="8" s="1"/>
  <c r="U19" i="8"/>
  <c r="I23" i="8"/>
  <c r="J23" i="8" s="1"/>
  <c r="Q23" i="8"/>
  <c r="R23" i="8" s="1"/>
  <c r="Y23" i="8"/>
  <c r="Z23" i="8" s="1"/>
  <c r="M27" i="8"/>
  <c r="I31" i="8"/>
  <c r="J31" i="8" s="1"/>
  <c r="Q31" i="8"/>
  <c r="R31" i="8" s="1"/>
  <c r="Y31" i="8"/>
  <c r="Z31" i="8" s="1"/>
  <c r="M35" i="8"/>
  <c r="U35" i="8"/>
  <c r="V35" i="8" s="1"/>
  <c r="Q43" i="8"/>
  <c r="I47" i="8"/>
  <c r="J47" i="8" s="1"/>
  <c r="Q47" i="8"/>
  <c r="Y47" i="8"/>
  <c r="Z47" i="8" s="1"/>
  <c r="G51" i="8"/>
  <c r="Y51" i="8"/>
  <c r="Z51" i="8" s="1"/>
  <c r="W47" i="8"/>
  <c r="X47" i="8" s="1"/>
  <c r="G39" i="8"/>
  <c r="H39" i="8" s="1"/>
  <c r="AA37" i="8"/>
  <c r="W33" i="8"/>
  <c r="O33" i="8"/>
  <c r="P33" i="8" s="1"/>
  <c r="W31" i="8"/>
  <c r="X31" i="8" s="1"/>
  <c r="O23" i="8"/>
  <c r="P23" i="8" s="1"/>
  <c r="E57" i="8"/>
  <c r="F57" i="8" s="1"/>
  <c r="S57" i="8"/>
  <c r="G53" i="8"/>
  <c r="H53" i="8" s="1"/>
  <c r="S53" i="8"/>
  <c r="T53" i="8" s="1"/>
  <c r="G49" i="8"/>
  <c r="O49" i="8"/>
  <c r="P49" i="8" s="1"/>
  <c r="W49" i="8"/>
  <c r="X49" i="8" s="1"/>
  <c r="G45" i="8"/>
  <c r="H45" i="8" s="1"/>
  <c r="O45" i="8"/>
  <c r="P45" i="8" s="1"/>
  <c r="W45" i="8"/>
  <c r="X45" i="8" s="1"/>
  <c r="W43" i="8"/>
  <c r="X43" i="8" s="1"/>
  <c r="G41" i="8"/>
  <c r="H41" i="8" s="1"/>
  <c r="O41" i="8"/>
  <c r="W41" i="8"/>
  <c r="X41" i="8" s="1"/>
  <c r="G37" i="8"/>
  <c r="H37" i="8" s="1"/>
  <c r="O37" i="8"/>
  <c r="P37" i="8" s="1"/>
  <c r="W37" i="8"/>
  <c r="X37" i="8" s="1"/>
  <c r="G35" i="8"/>
  <c r="H35" i="8" s="1"/>
  <c r="W35" i="8"/>
  <c r="X35" i="8" s="1"/>
  <c r="E33" i="8"/>
  <c r="F33" i="8" s="1"/>
  <c r="I33" i="8"/>
  <c r="M33" i="8"/>
  <c r="N33" i="8" s="1"/>
  <c r="Q33" i="8"/>
  <c r="R33" i="8" s="1"/>
  <c r="U33" i="8"/>
  <c r="Y33" i="8"/>
  <c r="E31" i="8"/>
  <c r="F31" i="8" s="1"/>
  <c r="K31" i="8"/>
  <c r="L31" i="8" s="1"/>
  <c r="S31" i="8"/>
  <c r="T31" i="8" s="1"/>
  <c r="AA31" i="8"/>
  <c r="AB31" i="8" s="1"/>
  <c r="S29" i="8"/>
  <c r="K21" i="8"/>
  <c r="AA21" i="8"/>
  <c r="AB21" i="8" s="1"/>
  <c r="E15" i="8"/>
  <c r="F15" i="8" s="1"/>
  <c r="M15" i="8"/>
  <c r="N15" i="8" s="1"/>
  <c r="U15" i="8"/>
  <c r="V15" i="8" s="1"/>
  <c r="O13" i="8"/>
  <c r="K11" i="8"/>
  <c r="L11" i="8" s="1"/>
  <c r="S11" i="8"/>
  <c r="T11" i="8" s="1"/>
  <c r="AA11" i="8"/>
  <c r="AB11" i="8" s="1"/>
  <c r="P30" i="53"/>
  <c r="P40" i="50"/>
  <c r="P30" i="50"/>
  <c r="P20" i="50"/>
  <c r="P40" i="52"/>
  <c r="P30" i="52"/>
  <c r="P40" i="53"/>
  <c r="P20" i="53"/>
  <c r="F75" i="8"/>
  <c r="H74" i="8"/>
  <c r="L74" i="8"/>
  <c r="T72" i="8"/>
  <c r="L72" i="8"/>
  <c r="F70" i="8"/>
  <c r="AB70" i="8"/>
  <c r="T74" i="8"/>
  <c r="T70" i="8"/>
  <c r="H68" i="8"/>
  <c r="L71" i="8"/>
  <c r="H75" i="8"/>
  <c r="T75" i="8"/>
  <c r="X75" i="8"/>
  <c r="AB75" i="8"/>
  <c r="F72" i="8"/>
  <c r="P40" i="40"/>
  <c r="X33" i="8"/>
  <c r="P20" i="1"/>
  <c r="Q51" i="35"/>
  <c r="P63" i="35" s="1"/>
  <c r="Y14" i="8" l="1"/>
  <c r="Z14" i="8" s="1"/>
  <c r="I14" i="8"/>
  <c r="U14" i="8"/>
  <c r="V14" i="8" s="1"/>
  <c r="E14" i="8"/>
  <c r="F14" i="8" s="1"/>
  <c r="O14" i="8"/>
  <c r="P14" i="8" s="1"/>
  <c r="AA14" i="8"/>
  <c r="AB14" i="8" s="1"/>
  <c r="K14" i="51"/>
  <c r="L14" i="51" s="1"/>
  <c r="Q14" i="8"/>
  <c r="R14" i="8" s="1"/>
  <c r="W14" i="8"/>
  <c r="X14" i="8" s="1"/>
  <c r="S14" i="8"/>
  <c r="T14" i="8" s="1"/>
  <c r="G14" i="8"/>
  <c r="H14" i="8" s="1"/>
  <c r="K14" i="55"/>
  <c r="L14" i="55" s="1"/>
  <c r="U13" i="55"/>
  <c r="V13" i="55" s="1"/>
  <c r="K12" i="8"/>
  <c r="AA12" i="51"/>
  <c r="AB12" i="51" s="1"/>
  <c r="O12" i="31"/>
  <c r="P12" i="31" s="1"/>
  <c r="M12" i="31"/>
  <c r="N12" i="31" s="1"/>
  <c r="Y12" i="51"/>
  <c r="Z12" i="51" s="1"/>
  <c r="AA12" i="8"/>
  <c r="AB12" i="8" s="1"/>
  <c r="Q12" i="31"/>
  <c r="R12" i="31" s="1"/>
  <c r="K12" i="31"/>
  <c r="L12" i="31" s="1"/>
  <c r="AA12" i="31"/>
  <c r="AB12" i="31" s="1"/>
  <c r="Y12" i="31"/>
  <c r="Z12" i="31" s="1"/>
  <c r="K11" i="55"/>
  <c r="L11" i="55" s="1"/>
  <c r="Y11" i="55"/>
  <c r="Z11" i="55" s="1"/>
  <c r="O11" i="54"/>
  <c r="P11" i="54" s="1"/>
  <c r="Y11" i="54"/>
  <c r="Z11" i="54" s="1"/>
  <c r="W11" i="54"/>
  <c r="M11" i="51"/>
  <c r="N11" i="51" s="1"/>
  <c r="K11" i="51"/>
  <c r="L11" i="51" s="1"/>
  <c r="W11" i="51"/>
  <c r="X11" i="51" s="1"/>
  <c r="Q11" i="54"/>
  <c r="R11" i="54" s="1"/>
  <c r="M11" i="54"/>
  <c r="N11" i="54" s="1"/>
  <c r="U10" i="31"/>
  <c r="V10" i="31" s="1"/>
  <c r="M10" i="31"/>
  <c r="N10" i="31" s="1"/>
  <c r="U9" i="31"/>
  <c r="V9" i="31" s="1"/>
  <c r="Q9" i="51"/>
  <c r="R9" i="51" s="1"/>
  <c r="S9" i="51"/>
  <c r="T9" i="51" s="1"/>
  <c r="W9" i="51"/>
  <c r="X9" i="51" s="1"/>
  <c r="AA9" i="51"/>
  <c r="AB9" i="51" s="1"/>
  <c r="M9" i="51"/>
  <c r="N9" i="51" s="1"/>
  <c r="E9" i="51"/>
  <c r="F9" i="51" s="1"/>
  <c r="S10" i="31"/>
  <c r="T10" i="31" s="1"/>
  <c r="Q10" i="31"/>
  <c r="R10" i="31" s="1"/>
  <c r="O10" i="31"/>
  <c r="P10" i="31" s="1"/>
  <c r="S10" i="51"/>
  <c r="T10" i="51" s="1"/>
  <c r="E10" i="55"/>
  <c r="F10" i="55" s="1"/>
  <c r="W10" i="31"/>
  <c r="X10" i="31" s="1"/>
  <c r="W9" i="54"/>
  <c r="X9" i="54" s="1"/>
  <c r="K9" i="51"/>
  <c r="L9" i="51" s="1"/>
  <c r="K9" i="8"/>
  <c r="L9" i="8" s="1"/>
  <c r="O9" i="51"/>
  <c r="P9" i="51" s="1"/>
  <c r="K9" i="54"/>
  <c r="L9" i="54" s="1"/>
  <c r="U9" i="55"/>
  <c r="V9" i="55" s="1"/>
  <c r="Q9" i="54"/>
  <c r="R9" i="54" s="1"/>
  <c r="Q9" i="8"/>
  <c r="R9" i="8" s="1"/>
  <c r="Q9" i="31"/>
  <c r="R9" i="31" s="1"/>
  <c r="K9" i="31"/>
  <c r="L9" i="31" s="1"/>
  <c r="U9" i="54"/>
  <c r="V9" i="54" s="1"/>
  <c r="I9" i="54"/>
  <c r="J9" i="54" s="1"/>
  <c r="Q9" i="55"/>
  <c r="R9" i="55" s="1"/>
  <c r="W9" i="8"/>
  <c r="X9" i="8" s="1"/>
  <c r="U9" i="8"/>
  <c r="V9" i="8" s="1"/>
  <c r="O9" i="31"/>
  <c r="P9" i="31" s="1"/>
  <c r="Y9" i="31"/>
  <c r="Z9" i="31" s="1"/>
  <c r="W9" i="31"/>
  <c r="X9" i="31" s="1"/>
  <c r="O9" i="55"/>
  <c r="P9" i="55" s="1"/>
  <c r="AA9" i="55"/>
  <c r="AB9" i="55" s="1"/>
  <c r="O9" i="54"/>
  <c r="P9" i="54" s="1"/>
  <c r="M9" i="54"/>
  <c r="N9" i="54" s="1"/>
  <c r="AA9" i="54"/>
  <c r="AB9" i="54" s="1"/>
  <c r="Y9" i="54"/>
  <c r="Z9" i="54" s="1"/>
  <c r="S9" i="54"/>
  <c r="T9" i="54" s="1"/>
  <c r="G9" i="54"/>
  <c r="H9" i="54" s="1"/>
  <c r="P20" i="52"/>
  <c r="J63" i="35"/>
  <c r="G63" i="35"/>
  <c r="O63" i="35"/>
  <c r="N63" i="35"/>
  <c r="F63" i="35"/>
  <c r="L63" i="35"/>
  <c r="K63" i="35"/>
  <c r="M63" i="35"/>
  <c r="H63" i="35"/>
  <c r="E63" i="35"/>
  <c r="I63" i="35"/>
  <c r="Q17" i="35"/>
  <c r="N66" i="38"/>
  <c r="P80" i="38"/>
  <c r="H72" i="38"/>
  <c r="J66" i="38"/>
  <c r="F70" i="38"/>
  <c r="R72" i="38"/>
  <c r="V66" i="38"/>
  <c r="F66" i="38"/>
  <c r="AB66" i="38"/>
  <c r="P66" i="38"/>
  <c r="Z66" i="38"/>
  <c r="T66" i="38"/>
  <c r="R66" i="38"/>
  <c r="AB70" i="38"/>
  <c r="AB80" i="38"/>
  <c r="N72" i="38"/>
  <c r="X73" i="38"/>
  <c r="J69" i="38"/>
  <c r="H68" i="38"/>
  <c r="R80" i="38"/>
  <c r="R73" i="38"/>
  <c r="L70" i="38"/>
  <c r="L66" i="38"/>
  <c r="AC72" i="31"/>
  <c r="AH72" i="31" s="1"/>
  <c r="T72" i="38"/>
  <c r="V72" i="38"/>
  <c r="AC78" i="8"/>
  <c r="AC80" i="8"/>
  <c r="I56" i="38"/>
  <c r="M48" i="38"/>
  <c r="AA31" i="38"/>
  <c r="E19" i="38"/>
  <c r="K36" i="38"/>
  <c r="I42" i="38"/>
  <c r="U24" i="38"/>
  <c r="M35" i="38"/>
  <c r="Y48" i="38"/>
  <c r="O28" i="38"/>
  <c r="Y38" i="38"/>
  <c r="S57" i="38"/>
  <c r="Y53" i="38"/>
  <c r="K15" i="38"/>
  <c r="Y49" i="38"/>
  <c r="M28" i="38"/>
  <c r="W19" i="38"/>
  <c r="Y33" i="38"/>
  <c r="AA48" i="38"/>
  <c r="K45" i="38"/>
  <c r="S53" i="38"/>
  <c r="U19" i="38"/>
  <c r="I53" i="38"/>
  <c r="I48" i="38"/>
  <c r="Q50" i="38"/>
  <c r="U53" i="38"/>
  <c r="Y34" i="38"/>
  <c r="I34" i="38"/>
  <c r="Q42" i="38"/>
  <c r="O15" i="38"/>
  <c r="W57" i="38"/>
  <c r="O57" i="38"/>
  <c r="S33" i="38"/>
  <c r="M53" i="38"/>
  <c r="M57" i="38"/>
  <c r="U31" i="38"/>
  <c r="S49" i="38"/>
  <c r="O42" i="38"/>
  <c r="M23" i="38"/>
  <c r="N28" i="8"/>
  <c r="N28" i="38" s="1"/>
  <c r="J42" i="8"/>
  <c r="Z53" i="8"/>
  <c r="Z53" i="38" s="1"/>
  <c r="Y58" i="38"/>
  <c r="O49" i="38"/>
  <c r="L15" i="8"/>
  <c r="P15" i="8"/>
  <c r="P15" i="38" s="1"/>
  <c r="R42" i="8"/>
  <c r="R42" i="38" s="1"/>
  <c r="AB48" i="8"/>
  <c r="AB48" i="38" s="1"/>
  <c r="V19" i="8"/>
  <c r="S42" i="38"/>
  <c r="G24" i="38"/>
  <c r="W40" i="38"/>
  <c r="Z49" i="8"/>
  <c r="Z49" i="38" s="1"/>
  <c r="J56" i="8"/>
  <c r="Z38" i="8"/>
  <c r="O34" i="38"/>
  <c r="O53" i="38"/>
  <c r="U23" i="38"/>
  <c r="M41" i="38"/>
  <c r="E56" i="38"/>
  <c r="G16" i="38"/>
  <c r="T57" i="8"/>
  <c r="T57" i="38" s="1"/>
  <c r="O18" i="38"/>
  <c r="Z33" i="8"/>
  <c r="Z33" i="38" s="1"/>
  <c r="L45" i="8"/>
  <c r="L45" i="38" s="1"/>
  <c r="T49" i="8"/>
  <c r="N35" i="8"/>
  <c r="O54" i="38"/>
  <c r="AA24" i="38"/>
  <c r="T33" i="8"/>
  <c r="F13" i="8"/>
  <c r="G48" i="38"/>
  <c r="M31" i="38"/>
  <c r="U15" i="38"/>
  <c r="L26" i="8"/>
  <c r="I20" i="38"/>
  <c r="U28" i="38"/>
  <c r="K47" i="38"/>
  <c r="U57" i="38"/>
  <c r="J53" i="8"/>
  <c r="J53" i="38" s="1"/>
  <c r="E26" i="38"/>
  <c r="Q14" i="55"/>
  <c r="R14" i="55" s="1"/>
  <c r="W14" i="51"/>
  <c r="X14" i="51" s="1"/>
  <c r="S14" i="51"/>
  <c r="T14" i="51" s="1"/>
  <c r="M14" i="55"/>
  <c r="N14" i="55" s="1"/>
  <c r="Y14" i="55"/>
  <c r="Z14" i="55" s="1"/>
  <c r="W14" i="55"/>
  <c r="X14" i="55" s="1"/>
  <c r="G14" i="51"/>
  <c r="H14" i="51" s="1"/>
  <c r="AA14" i="55"/>
  <c r="AB14" i="55" s="1"/>
  <c r="I14" i="55"/>
  <c r="J14" i="55" s="1"/>
  <c r="Q14" i="51"/>
  <c r="R14" i="51" s="1"/>
  <c r="O14" i="51"/>
  <c r="P14" i="51" s="1"/>
  <c r="AA14" i="51"/>
  <c r="AB14" i="51" s="1"/>
  <c r="Y14" i="51"/>
  <c r="Z14" i="51" s="1"/>
  <c r="O14" i="55"/>
  <c r="P14" i="55" s="1"/>
  <c r="V14" i="55"/>
  <c r="M13" i="8"/>
  <c r="N13" i="8" s="1"/>
  <c r="Q13" i="55"/>
  <c r="R13" i="55" s="1"/>
  <c r="W13" i="55"/>
  <c r="X13" i="55" s="1"/>
  <c r="I13" i="8"/>
  <c r="J13" i="8" s="1"/>
  <c r="K13" i="55"/>
  <c r="L13" i="55" s="1"/>
  <c r="I13" i="55"/>
  <c r="J13" i="55" s="1"/>
  <c r="AA13" i="55"/>
  <c r="AB13" i="55" s="1"/>
  <c r="S13" i="55"/>
  <c r="T13" i="55" s="1"/>
  <c r="P13" i="8"/>
  <c r="W13" i="8"/>
  <c r="X13" i="8" s="1"/>
  <c r="Y13" i="8"/>
  <c r="Z13" i="8" s="1"/>
  <c r="N13" i="55"/>
  <c r="Z13" i="55"/>
  <c r="G13" i="55"/>
  <c r="H13" i="55" s="1"/>
  <c r="F13" i="55"/>
  <c r="F56" i="38"/>
  <c r="Y12" i="54"/>
  <c r="Z12" i="54" s="1"/>
  <c r="I12" i="54"/>
  <c r="J12" i="54" s="1"/>
  <c r="W12" i="8"/>
  <c r="X12" i="8" s="1"/>
  <c r="U12" i="55"/>
  <c r="V12" i="55" s="1"/>
  <c r="X56" i="38"/>
  <c r="M12" i="55"/>
  <c r="N12" i="55" s="1"/>
  <c r="W12" i="55"/>
  <c r="X12" i="55" s="1"/>
  <c r="Q12" i="54"/>
  <c r="R12" i="54" s="1"/>
  <c r="O12" i="54"/>
  <c r="P12" i="54" s="1"/>
  <c r="Y12" i="8"/>
  <c r="Z12" i="8" s="1"/>
  <c r="R12" i="55"/>
  <c r="O12" i="55"/>
  <c r="P12" i="55" s="1"/>
  <c r="AA12" i="55"/>
  <c r="AB12" i="55" s="1"/>
  <c r="Y12" i="55"/>
  <c r="Z12" i="55" s="1"/>
  <c r="M12" i="54"/>
  <c r="N12" i="54" s="1"/>
  <c r="W12" i="54"/>
  <c r="X12" i="54" s="1"/>
  <c r="U12" i="54"/>
  <c r="V12" i="54" s="1"/>
  <c r="S12" i="54"/>
  <c r="T12" i="54" s="1"/>
  <c r="I38" i="35"/>
  <c r="I53" i="35" s="1"/>
  <c r="I55" i="35" s="1"/>
  <c r="P23" i="38"/>
  <c r="AA11" i="38"/>
  <c r="N19" i="38"/>
  <c r="P42" i="38"/>
  <c r="S11" i="51"/>
  <c r="T11" i="51" s="1"/>
  <c r="Q11" i="55"/>
  <c r="R11" i="55" s="1"/>
  <c r="P57" i="38"/>
  <c r="AB23" i="38"/>
  <c r="Y10" i="8"/>
  <c r="Z10" i="8" s="1"/>
  <c r="S10" i="8"/>
  <c r="T10" i="8" s="1"/>
  <c r="O10" i="51"/>
  <c r="P10" i="51" s="1"/>
  <c r="Y10" i="51"/>
  <c r="I10" i="51"/>
  <c r="J10" i="51" s="1"/>
  <c r="H24" i="38"/>
  <c r="Q10" i="8"/>
  <c r="R10" i="8" s="1"/>
  <c r="G10" i="8"/>
  <c r="H10" i="8" s="1"/>
  <c r="W10" i="8"/>
  <c r="X10" i="8" s="1"/>
  <c r="K10" i="31"/>
  <c r="L10" i="31" s="1"/>
  <c r="Q10" i="51"/>
  <c r="R10" i="51" s="1"/>
  <c r="M10" i="51"/>
  <c r="N10" i="51" s="1"/>
  <c r="W10" i="55"/>
  <c r="X10" i="55" s="1"/>
  <c r="I10" i="55"/>
  <c r="J10" i="55" s="1"/>
  <c r="L31" i="38"/>
  <c r="Q38" i="35"/>
  <c r="Q53" i="35" s="1"/>
  <c r="Q55" i="35" s="1"/>
  <c r="K38" i="35"/>
  <c r="K53" i="35" s="1"/>
  <c r="K55" i="35" s="1"/>
  <c r="K10" i="51"/>
  <c r="L10" i="51" s="1"/>
  <c r="J38" i="35"/>
  <c r="J40" i="35" s="1"/>
  <c r="J59" i="35" s="1"/>
  <c r="P38" i="35"/>
  <c r="Z58" i="38"/>
  <c r="N24" i="38"/>
  <c r="J24" i="38"/>
  <c r="N38" i="38"/>
  <c r="I10" i="8"/>
  <c r="J10" i="8" s="1"/>
  <c r="V10" i="8"/>
  <c r="K10" i="8"/>
  <c r="L10" i="8" s="1"/>
  <c r="O10" i="8"/>
  <c r="P10" i="8" s="1"/>
  <c r="Y10" i="31"/>
  <c r="Z10" i="31" s="1"/>
  <c r="M10" i="55"/>
  <c r="N10" i="55" s="1"/>
  <c r="N10" i="54"/>
  <c r="AC10" i="54" s="1"/>
  <c r="N9" i="8"/>
  <c r="S9" i="8"/>
  <c r="T9" i="8" s="1"/>
  <c r="Y9" i="8"/>
  <c r="Z9" i="8" s="1"/>
  <c r="N31" i="38"/>
  <c r="AB31" i="38"/>
  <c r="X48" i="38"/>
  <c r="H38" i="35"/>
  <c r="O9" i="8"/>
  <c r="P53" i="38"/>
  <c r="I9" i="8"/>
  <c r="J9" i="8" s="1"/>
  <c r="N48" i="38"/>
  <c r="M38" i="35"/>
  <c r="G38" i="35"/>
  <c r="N38" i="35"/>
  <c r="E38" i="35"/>
  <c r="F38" i="35"/>
  <c r="AA9" i="8"/>
  <c r="AB9" i="8" s="1"/>
  <c r="G9" i="8"/>
  <c r="H9" i="8" s="1"/>
  <c r="L23" i="38"/>
  <c r="E9" i="8"/>
  <c r="F9" i="8" s="1"/>
  <c r="M9" i="31"/>
  <c r="N9" i="31" s="1"/>
  <c r="AA9" i="31"/>
  <c r="AB9" i="31" s="1"/>
  <c r="U9" i="51"/>
  <c r="V9" i="51" s="1"/>
  <c r="I9" i="51"/>
  <c r="J9" i="51" s="1"/>
  <c r="G9" i="51"/>
  <c r="O38" i="35"/>
  <c r="L38" i="35"/>
  <c r="L48" i="38"/>
  <c r="N53" i="38"/>
  <c r="X40" i="38"/>
  <c r="T77" i="51"/>
  <c r="T77" i="55"/>
  <c r="R77" i="51"/>
  <c r="Z77" i="51"/>
  <c r="J77" i="51"/>
  <c r="AB77" i="55"/>
  <c r="H77" i="55"/>
  <c r="L77" i="54"/>
  <c r="AC77" i="54" s="1"/>
  <c r="V77" i="54"/>
  <c r="N77" i="55"/>
  <c r="V77" i="55"/>
  <c r="V77" i="38" s="1"/>
  <c r="AB77" i="51"/>
  <c r="L77" i="55"/>
  <c r="R77" i="31"/>
  <c r="P77" i="51"/>
  <c r="X77" i="51"/>
  <c r="X77" i="38" s="1"/>
  <c r="H77" i="51"/>
  <c r="R77" i="55"/>
  <c r="Z77" i="55"/>
  <c r="F77" i="55"/>
  <c r="F77" i="38" s="1"/>
  <c r="R76" i="31"/>
  <c r="Z76" i="31"/>
  <c r="J76" i="31"/>
  <c r="R76" i="51"/>
  <c r="T76" i="51"/>
  <c r="R76" i="55"/>
  <c r="T76" i="55"/>
  <c r="V76" i="54"/>
  <c r="R76" i="54"/>
  <c r="P76" i="31"/>
  <c r="X76" i="31"/>
  <c r="H76" i="31"/>
  <c r="N76" i="51"/>
  <c r="F76" i="51"/>
  <c r="N76" i="55"/>
  <c r="T76" i="54"/>
  <c r="H76" i="54"/>
  <c r="AB24" i="38"/>
  <c r="AB53" i="38"/>
  <c r="AA35" i="38"/>
  <c r="AA38" i="38"/>
  <c r="AA53" i="38"/>
  <c r="AA15" i="38"/>
  <c r="AA23" i="38"/>
  <c r="Y56" i="38"/>
  <c r="Z34" i="8"/>
  <c r="Z36" i="38"/>
  <c r="Y32" i="38"/>
  <c r="Z56" i="8"/>
  <c r="Z56" i="38" s="1"/>
  <c r="Y26" i="38"/>
  <c r="Y45" i="38"/>
  <c r="Y31" i="38"/>
  <c r="Y51" i="38"/>
  <c r="Z48" i="8"/>
  <c r="X49" i="38"/>
  <c r="X41" i="38"/>
  <c r="W32" i="38"/>
  <c r="W48" i="38"/>
  <c r="X33" i="38"/>
  <c r="W20" i="38"/>
  <c r="X32" i="38"/>
  <c r="X19" i="8"/>
  <c r="W41" i="38"/>
  <c r="W49" i="38"/>
  <c r="W56" i="38"/>
  <c r="V56" i="38"/>
  <c r="V53" i="8"/>
  <c r="AD31" i="8"/>
  <c r="AE31" i="8" s="1"/>
  <c r="V42" i="38"/>
  <c r="U32" i="38"/>
  <c r="V46" i="8"/>
  <c r="U42" i="38"/>
  <c r="U40" i="38"/>
  <c r="V41" i="31"/>
  <c r="T53" i="38"/>
  <c r="S56" i="38"/>
  <c r="AD24" i="51"/>
  <c r="AE24" i="51" s="1"/>
  <c r="R23" i="38"/>
  <c r="Q49" i="38"/>
  <c r="Q15" i="38"/>
  <c r="AD35" i="31"/>
  <c r="AE35" i="31" s="1"/>
  <c r="Q32" i="38"/>
  <c r="Q56" i="38"/>
  <c r="AD38" i="55"/>
  <c r="AE38" i="55" s="1"/>
  <c r="Q48" i="38"/>
  <c r="Q18" i="38"/>
  <c r="R50" i="8"/>
  <c r="Q21" i="38"/>
  <c r="Q58" i="38"/>
  <c r="AD58" i="54"/>
  <c r="AE58" i="54" s="1"/>
  <c r="AD53" i="51"/>
  <c r="AE53" i="51" s="1"/>
  <c r="R56" i="38"/>
  <c r="AC33" i="54"/>
  <c r="AH33" i="54" s="1"/>
  <c r="R32" i="38"/>
  <c r="R48" i="38"/>
  <c r="Q17" i="38"/>
  <c r="Q31" i="38"/>
  <c r="R18" i="8"/>
  <c r="R18" i="38" s="1"/>
  <c r="AD47" i="31"/>
  <c r="AE47" i="31" s="1"/>
  <c r="R31" i="38"/>
  <c r="P48" i="38"/>
  <c r="P31" i="38"/>
  <c r="AD53" i="31"/>
  <c r="AE53" i="31" s="1"/>
  <c r="P32" i="38"/>
  <c r="AD33" i="54"/>
  <c r="AE33" i="54" s="1"/>
  <c r="O23" i="38"/>
  <c r="O50" i="38"/>
  <c r="O58" i="38"/>
  <c r="AD58" i="8"/>
  <c r="AE58" i="8" s="1"/>
  <c r="P25" i="38"/>
  <c r="O33" i="38"/>
  <c r="O56" i="38"/>
  <c r="O41" i="38"/>
  <c r="O31" i="38"/>
  <c r="O25" i="38"/>
  <c r="P56" i="38"/>
  <c r="AC42" i="54"/>
  <c r="AH42" i="54" s="1"/>
  <c r="AC25" i="54"/>
  <c r="AH25" i="54" s="1"/>
  <c r="AD55" i="31"/>
  <c r="AE55" i="31" s="1"/>
  <c r="M19" i="38"/>
  <c r="M24" i="38"/>
  <c r="M42" i="38"/>
  <c r="N45" i="38"/>
  <c r="AD40" i="54"/>
  <c r="AE40" i="54" s="1"/>
  <c r="AD26" i="55"/>
  <c r="AE26" i="55" s="1"/>
  <c r="N41" i="38"/>
  <c r="N40" i="38"/>
  <c r="AD28" i="31"/>
  <c r="AE28" i="31" s="1"/>
  <c r="AC50" i="54"/>
  <c r="AH50" i="54" s="1"/>
  <c r="AD42" i="55"/>
  <c r="AE42" i="55" s="1"/>
  <c r="M18" i="38"/>
  <c r="AD19" i="31"/>
  <c r="AE19" i="31" s="1"/>
  <c r="AD16" i="55"/>
  <c r="AE16" i="55" s="1"/>
  <c r="M45" i="38"/>
  <c r="AC22" i="55"/>
  <c r="AH22" i="55" s="1"/>
  <c r="AD25" i="55"/>
  <c r="AE25" i="55" s="1"/>
  <c r="AC16" i="55"/>
  <c r="AH16" i="55" s="1"/>
  <c r="L53" i="38"/>
  <c r="L32" i="38"/>
  <c r="AD32" i="51"/>
  <c r="AE32" i="51" s="1"/>
  <c r="AD15" i="31"/>
  <c r="AE15" i="31" s="1"/>
  <c r="K40" i="38"/>
  <c r="K32" i="38"/>
  <c r="AC40" i="54"/>
  <c r="AH40" i="54" s="1"/>
  <c r="L55" i="38"/>
  <c r="K48" i="38"/>
  <c r="K53" i="38"/>
  <c r="K55" i="38"/>
  <c r="K19" i="38"/>
  <c r="AC47" i="31"/>
  <c r="AH47" i="31" s="1"/>
  <c r="AC15" i="31"/>
  <c r="AC55" i="31"/>
  <c r="AH55" i="31" s="1"/>
  <c r="AD37" i="54"/>
  <c r="AE37" i="54" s="1"/>
  <c r="AD10" i="54"/>
  <c r="AE10" i="54" s="1"/>
  <c r="AC49" i="51"/>
  <c r="AH49" i="51" s="1"/>
  <c r="K31" i="38"/>
  <c r="K23" i="38"/>
  <c r="AD26" i="54"/>
  <c r="AE26" i="54" s="1"/>
  <c r="AD55" i="51"/>
  <c r="AE55" i="51" s="1"/>
  <c r="AD49" i="51"/>
  <c r="AE49" i="51" s="1"/>
  <c r="L40" i="38"/>
  <c r="AD40" i="55"/>
  <c r="AE40" i="55" s="1"/>
  <c r="AC58" i="54"/>
  <c r="AH58" i="54" s="1"/>
  <c r="I32" i="38"/>
  <c r="I24" i="38"/>
  <c r="AD49" i="54"/>
  <c r="AE49" i="54" s="1"/>
  <c r="AD23" i="51"/>
  <c r="AE23" i="51" s="1"/>
  <c r="I41" i="38"/>
  <c r="AC23" i="51"/>
  <c r="AH23" i="51" s="1"/>
  <c r="AC17" i="54"/>
  <c r="AH17" i="54" s="1"/>
  <c r="J58" i="8"/>
  <c r="AC58" i="8" s="1"/>
  <c r="AH58" i="8" s="1"/>
  <c r="AC49" i="54"/>
  <c r="AD17" i="54"/>
  <c r="AE17" i="54" s="1"/>
  <c r="AD30" i="8"/>
  <c r="AE30" i="8" s="1"/>
  <c r="AD42" i="54"/>
  <c r="AE42" i="54" s="1"/>
  <c r="AD21" i="51"/>
  <c r="AE21" i="51" s="1"/>
  <c r="J54" i="55"/>
  <c r="AC54" i="55" s="1"/>
  <c r="AD51" i="55"/>
  <c r="AE51" i="55" s="1"/>
  <c r="J27" i="55"/>
  <c r="AC26" i="54"/>
  <c r="AH26" i="54" s="1"/>
  <c r="AD21" i="54"/>
  <c r="AE21" i="54" s="1"/>
  <c r="AD13" i="54"/>
  <c r="AE13" i="54" s="1"/>
  <c r="AC57" i="54"/>
  <c r="AH57" i="54" s="1"/>
  <c r="J57" i="31"/>
  <c r="AD49" i="8"/>
  <c r="AE49" i="8" s="1"/>
  <c r="I18" i="38"/>
  <c r="AD57" i="54"/>
  <c r="AE57" i="54" s="1"/>
  <c r="AD25" i="51"/>
  <c r="AE25" i="51" s="1"/>
  <c r="I36" i="38"/>
  <c r="AC57" i="51"/>
  <c r="AH57" i="51" s="1"/>
  <c r="AC18" i="54"/>
  <c r="AH18" i="54" s="1"/>
  <c r="AC24" i="55"/>
  <c r="AH24" i="55" s="1"/>
  <c r="AC51" i="55"/>
  <c r="AH51" i="55" s="1"/>
  <c r="AD31" i="31"/>
  <c r="AE31" i="31" s="1"/>
  <c r="AD16" i="54"/>
  <c r="AE16" i="54" s="1"/>
  <c r="AC41" i="54"/>
  <c r="AH41" i="54" s="1"/>
  <c r="AC34" i="54"/>
  <c r="AH34" i="54" s="1"/>
  <c r="AD18" i="54"/>
  <c r="AE18" i="54" s="1"/>
  <c r="AD24" i="55"/>
  <c r="AD54" i="55"/>
  <c r="AE54" i="55" s="1"/>
  <c r="AD46" i="51"/>
  <c r="AE46" i="51" s="1"/>
  <c r="AC31" i="8"/>
  <c r="AH31" i="8" s="1"/>
  <c r="AD44" i="8"/>
  <c r="AE44" i="8" s="1"/>
  <c r="AC44" i="31"/>
  <c r="AH44" i="31" s="1"/>
  <c r="AD36" i="51"/>
  <c r="AE36" i="51" s="1"/>
  <c r="AD18" i="51"/>
  <c r="AE18" i="51" s="1"/>
  <c r="AC48" i="54"/>
  <c r="AH48" i="54" s="1"/>
  <c r="AD36" i="31"/>
  <c r="AE36" i="31" s="1"/>
  <c r="AC40" i="55"/>
  <c r="AH40" i="55" s="1"/>
  <c r="AC16" i="54"/>
  <c r="AH16" i="54" s="1"/>
  <c r="AC39" i="31"/>
  <c r="AH39" i="31" s="1"/>
  <c r="AC56" i="55"/>
  <c r="AH56" i="55" s="1"/>
  <c r="AD57" i="51"/>
  <c r="AE57" i="51" s="1"/>
  <c r="AD32" i="8"/>
  <c r="AE32" i="8" s="1"/>
  <c r="AD40" i="31"/>
  <c r="AE40" i="31" s="1"/>
  <c r="AC31" i="31"/>
  <c r="AH31" i="31" s="1"/>
  <c r="AC55" i="51"/>
  <c r="AH55" i="51" s="1"/>
  <c r="G32" i="38"/>
  <c r="AD22" i="55"/>
  <c r="AE22" i="55" s="1"/>
  <c r="AD45" i="54"/>
  <c r="AE45" i="54" s="1"/>
  <c r="AD48" i="54"/>
  <c r="AE48" i="54" s="1"/>
  <c r="F19" i="31"/>
  <c r="AD44" i="31"/>
  <c r="AE44" i="31" s="1"/>
  <c r="AD39" i="31"/>
  <c r="AE39" i="31" s="1"/>
  <c r="AD25" i="54"/>
  <c r="AE25" i="54" s="1"/>
  <c r="AD53" i="54"/>
  <c r="AE53" i="54" s="1"/>
  <c r="AD34" i="54"/>
  <c r="AE34" i="54" s="1"/>
  <c r="AD29" i="55"/>
  <c r="AE29" i="55" s="1"/>
  <c r="AD52" i="51"/>
  <c r="AE52" i="51" s="1"/>
  <c r="AD20" i="51"/>
  <c r="AE20" i="51" s="1"/>
  <c r="AD48" i="55"/>
  <c r="AE48" i="55" s="1"/>
  <c r="F35" i="31"/>
  <c r="AC29" i="55"/>
  <c r="F44" i="8"/>
  <c r="AD56" i="54"/>
  <c r="AE56" i="54" s="1"/>
  <c r="AD56" i="51"/>
  <c r="AE56" i="51" s="1"/>
  <c r="AD21" i="8"/>
  <c r="AE21" i="8" s="1"/>
  <c r="F51" i="31"/>
  <c r="AD41" i="54"/>
  <c r="AE41" i="54" s="1"/>
  <c r="AD56" i="55"/>
  <c r="AD28" i="51"/>
  <c r="AE28" i="51" s="1"/>
  <c r="AD11" i="8"/>
  <c r="AE11" i="8" s="1"/>
  <c r="AD50" i="54"/>
  <c r="AE50" i="54" s="1"/>
  <c r="AC28" i="31"/>
  <c r="F36" i="31"/>
  <c r="AC36" i="31" s="1"/>
  <c r="AH36" i="31" s="1"/>
  <c r="AC38" i="55"/>
  <c r="AH38" i="55" s="1"/>
  <c r="I33" i="38"/>
  <c r="J33" i="8"/>
  <c r="Z41" i="8"/>
  <c r="Z41" i="38" s="1"/>
  <c r="Y41" i="38"/>
  <c r="T47" i="8"/>
  <c r="AC71" i="8"/>
  <c r="AH71" i="8" s="1"/>
  <c r="V47" i="8"/>
  <c r="V34" i="31"/>
  <c r="N44" i="55"/>
  <c r="N32" i="55"/>
  <c r="AC32" i="55" s="1"/>
  <c r="AH32" i="55" s="1"/>
  <c r="AD32" i="55"/>
  <c r="M32" i="38"/>
  <c r="M40" i="38"/>
  <c r="AC70" i="8"/>
  <c r="AH70" i="8" s="1"/>
  <c r="AB37" i="8"/>
  <c r="AD37" i="8"/>
  <c r="AA51" i="38"/>
  <c r="AB51" i="8"/>
  <c r="L14" i="8"/>
  <c r="P29" i="31"/>
  <c r="AD29" i="31"/>
  <c r="AB56" i="31"/>
  <c r="AB56" i="38" s="1"/>
  <c r="AA56" i="38"/>
  <c r="AB51" i="31"/>
  <c r="AD51" i="31"/>
  <c r="Q40" i="38"/>
  <c r="R40" i="51"/>
  <c r="R40" i="38" s="1"/>
  <c r="E13" i="51"/>
  <c r="F13" i="51" s="1"/>
  <c r="Y13" i="51"/>
  <c r="O13" i="51"/>
  <c r="O13" i="38" s="1"/>
  <c r="AA13" i="51"/>
  <c r="AB13" i="51" s="1"/>
  <c r="I13" i="51"/>
  <c r="J13" i="51" s="1"/>
  <c r="S13" i="51"/>
  <c r="T13" i="51" s="1"/>
  <c r="U13" i="51"/>
  <c r="V13" i="51" s="1"/>
  <c r="W13" i="51"/>
  <c r="Q13" i="51"/>
  <c r="R13" i="51" s="1"/>
  <c r="G13" i="51"/>
  <c r="H13" i="51" s="1"/>
  <c r="M13" i="51"/>
  <c r="K13" i="51"/>
  <c r="L13" i="51" s="1"/>
  <c r="R47" i="8"/>
  <c r="R11" i="8"/>
  <c r="Y25" i="38"/>
  <c r="Z25" i="8"/>
  <c r="Z25" i="38" s="1"/>
  <c r="P21" i="8"/>
  <c r="N42" i="8"/>
  <c r="N42" i="38" s="1"/>
  <c r="N56" i="8"/>
  <c r="N56" i="38" s="1"/>
  <c r="M56" i="38"/>
  <c r="P20" i="8"/>
  <c r="P20" i="38" s="1"/>
  <c r="O20" i="38"/>
  <c r="F38" i="8"/>
  <c r="N67" i="8"/>
  <c r="H67" i="8"/>
  <c r="R67" i="8"/>
  <c r="T67" i="8"/>
  <c r="V67" i="8"/>
  <c r="P67" i="8"/>
  <c r="F67" i="8"/>
  <c r="AB67" i="8"/>
  <c r="X67" i="8"/>
  <c r="J67" i="8"/>
  <c r="J67" i="38" s="1"/>
  <c r="L67" i="8"/>
  <c r="Z67" i="8"/>
  <c r="L26" i="31"/>
  <c r="T51" i="8"/>
  <c r="J14" i="8"/>
  <c r="Z20" i="8"/>
  <c r="N58" i="31"/>
  <c r="S45" i="38"/>
  <c r="E36" i="38"/>
  <c r="AC72" i="8"/>
  <c r="AH72" i="8" s="1"/>
  <c r="AD20" i="8"/>
  <c r="H49" i="8"/>
  <c r="J25" i="8"/>
  <c r="J25" i="38" s="1"/>
  <c r="I25" i="38"/>
  <c r="N26" i="8"/>
  <c r="J34" i="8"/>
  <c r="AD34" i="8"/>
  <c r="P26" i="8"/>
  <c r="P26" i="38" s="1"/>
  <c r="O26" i="38"/>
  <c r="O40" i="38"/>
  <c r="P40" i="8"/>
  <c r="P40" i="38" s="1"/>
  <c r="AB52" i="8"/>
  <c r="S55" i="8"/>
  <c r="T55" i="8" s="1"/>
  <c r="W55" i="8"/>
  <c r="E55" i="8"/>
  <c r="Q55" i="8"/>
  <c r="Q55" i="38" s="1"/>
  <c r="Y55" i="8"/>
  <c r="Y55" i="38" s="1"/>
  <c r="O55" i="8"/>
  <c r="O55" i="38" s="1"/>
  <c r="U55" i="8"/>
  <c r="U55" i="38" s="1"/>
  <c r="AA55" i="8"/>
  <c r="I55" i="8"/>
  <c r="G55" i="8"/>
  <c r="M55" i="8"/>
  <c r="M55" i="38" s="1"/>
  <c r="Z10" i="51"/>
  <c r="L21" i="8"/>
  <c r="V45" i="8"/>
  <c r="T23" i="8"/>
  <c r="AD23" i="8"/>
  <c r="R25" i="31"/>
  <c r="R25" i="38" s="1"/>
  <c r="Q25" i="38"/>
  <c r="L29" i="54"/>
  <c r="AD29" i="54"/>
  <c r="F32" i="54"/>
  <c r="AC32" i="54" s="1"/>
  <c r="AH32" i="54" s="1"/>
  <c r="AD32" i="54"/>
  <c r="AC32" i="8"/>
  <c r="AH32" i="8" s="1"/>
  <c r="E58" i="38"/>
  <c r="L44" i="8"/>
  <c r="AD45" i="8"/>
  <c r="G14" i="31"/>
  <c r="H14" i="31" s="1"/>
  <c r="W14" i="31"/>
  <c r="X14" i="31" s="1"/>
  <c r="I14" i="31"/>
  <c r="J14" i="31" s="1"/>
  <c r="AA14" i="31"/>
  <c r="AB14" i="31" s="1"/>
  <c r="E14" i="31"/>
  <c r="Y14" i="31"/>
  <c r="Z14" i="31" s="1"/>
  <c r="S14" i="31"/>
  <c r="T14" i="31" s="1"/>
  <c r="K14" i="31"/>
  <c r="L14" i="31" s="1"/>
  <c r="Q14" i="31"/>
  <c r="M14" i="31"/>
  <c r="N14" i="31" s="1"/>
  <c r="O14" i="31"/>
  <c r="U14" i="31"/>
  <c r="V14" i="31" s="1"/>
  <c r="P11" i="51"/>
  <c r="X53" i="8"/>
  <c r="W53" i="38"/>
  <c r="R34" i="8"/>
  <c r="Q34" i="38"/>
  <c r="J48" i="8"/>
  <c r="AD48" i="8"/>
  <c r="F50" i="51"/>
  <c r="AC50" i="51" s="1"/>
  <c r="AH50" i="51" s="1"/>
  <c r="AD50" i="51"/>
  <c r="AD47" i="8"/>
  <c r="Y36" i="38"/>
  <c r="Q33" i="38"/>
  <c r="AD56" i="31"/>
  <c r="AC77" i="8"/>
  <c r="L34" i="8"/>
  <c r="N11" i="31"/>
  <c r="T37" i="31"/>
  <c r="AD37" i="31"/>
  <c r="F27" i="8"/>
  <c r="K27" i="8"/>
  <c r="L27" i="8" s="1"/>
  <c r="I27" i="8"/>
  <c r="S27" i="8"/>
  <c r="O27" i="8"/>
  <c r="N27" i="8"/>
  <c r="U27" i="8"/>
  <c r="V27" i="8" s="1"/>
  <c r="Y27" i="8"/>
  <c r="W27" i="8"/>
  <c r="X27" i="8" s="1"/>
  <c r="R53" i="31"/>
  <c r="R53" i="38" s="1"/>
  <c r="Q53" i="38"/>
  <c r="P35" i="31"/>
  <c r="F20" i="31"/>
  <c r="AD20" i="31"/>
  <c r="L20" i="51"/>
  <c r="P58" i="55"/>
  <c r="P58" i="38" s="1"/>
  <c r="AD58" i="55"/>
  <c r="N20" i="55"/>
  <c r="N20" i="38" s="1"/>
  <c r="M20" i="38"/>
  <c r="AC19" i="55"/>
  <c r="AH19" i="55" s="1"/>
  <c r="F24" i="54"/>
  <c r="AC24" i="54" s="1"/>
  <c r="AH24" i="54" s="1"/>
  <c r="AD24" i="54"/>
  <c r="U56" i="38"/>
  <c r="O32" i="38"/>
  <c r="G27" i="8"/>
  <c r="V18" i="8"/>
  <c r="U18" i="38"/>
  <c r="AD18" i="8"/>
  <c r="J54" i="8"/>
  <c r="Q27" i="8"/>
  <c r="AA27" i="8"/>
  <c r="Z43" i="8"/>
  <c r="O43" i="8"/>
  <c r="AA43" i="8"/>
  <c r="AB43" i="8" s="1"/>
  <c r="G43" i="8"/>
  <c r="U43" i="8"/>
  <c r="V43" i="8" s="1"/>
  <c r="I43" i="8"/>
  <c r="K43" i="8"/>
  <c r="M43" i="8"/>
  <c r="N43" i="8" s="1"/>
  <c r="E43" i="8"/>
  <c r="F43" i="8" s="1"/>
  <c r="R43" i="8"/>
  <c r="J36" i="8"/>
  <c r="J19" i="8"/>
  <c r="AB32" i="31"/>
  <c r="AB32" i="38" s="1"/>
  <c r="AA32" i="38"/>
  <c r="AB20" i="31"/>
  <c r="Z52" i="31"/>
  <c r="AC52" i="31" s="1"/>
  <c r="AH52" i="31" s="1"/>
  <c r="AD52" i="31"/>
  <c r="AC40" i="31"/>
  <c r="AH40" i="31" s="1"/>
  <c r="AD23" i="31"/>
  <c r="F23" i="31"/>
  <c r="AC25" i="51"/>
  <c r="Z35" i="8"/>
  <c r="Y35" i="38"/>
  <c r="H21" i="31"/>
  <c r="AD21" i="31"/>
  <c r="S22" i="54"/>
  <c r="T22" i="54" s="1"/>
  <c r="T22" i="38" s="1"/>
  <c r="W22" i="54"/>
  <c r="X22" i="54" s="1"/>
  <c r="E22" i="54"/>
  <c r="F22" i="54" s="1"/>
  <c r="U22" i="54"/>
  <c r="V22" i="54" s="1"/>
  <c r="I22" i="54"/>
  <c r="I22" i="38" s="1"/>
  <c r="Y22" i="54"/>
  <c r="Z22" i="54" s="1"/>
  <c r="M22" i="54"/>
  <c r="M22" i="38" s="1"/>
  <c r="G22" i="54"/>
  <c r="H22" i="54" s="1"/>
  <c r="K22" i="54"/>
  <c r="K22" i="38" s="1"/>
  <c r="O22" i="54"/>
  <c r="P22" i="54" s="1"/>
  <c r="AA22" i="54"/>
  <c r="AB22" i="54" s="1"/>
  <c r="Q22" i="54"/>
  <c r="R22" i="54" s="1"/>
  <c r="F9" i="54"/>
  <c r="AD35" i="8"/>
  <c r="F11" i="8"/>
  <c r="N23" i="38"/>
  <c r="AB30" i="8"/>
  <c r="T16" i="8"/>
  <c r="AB76" i="8"/>
  <c r="P76" i="8"/>
  <c r="Z76" i="8"/>
  <c r="R76" i="8"/>
  <c r="T76" i="8"/>
  <c r="F76" i="8"/>
  <c r="J76" i="8"/>
  <c r="X76" i="8"/>
  <c r="V76" i="8"/>
  <c r="H56" i="31"/>
  <c r="G56" i="38"/>
  <c r="AC18" i="51"/>
  <c r="AC46" i="51"/>
  <c r="T33" i="51"/>
  <c r="AC33" i="51" s="1"/>
  <c r="AH33" i="51" s="1"/>
  <c r="AD33" i="51"/>
  <c r="N17" i="8"/>
  <c r="R17" i="8"/>
  <c r="W17" i="8"/>
  <c r="X17" i="8" s="1"/>
  <c r="AA17" i="8"/>
  <c r="AB17" i="8" s="1"/>
  <c r="Y17" i="8"/>
  <c r="O17" i="8"/>
  <c r="U17" i="8"/>
  <c r="V17" i="8" s="1"/>
  <c r="K17" i="8"/>
  <c r="L17" i="8" s="1"/>
  <c r="I17" i="8"/>
  <c r="G17" i="8"/>
  <c r="S17" i="8"/>
  <c r="T17" i="8" s="1"/>
  <c r="S14" i="54"/>
  <c r="T14" i="54" s="1"/>
  <c r="W14" i="54"/>
  <c r="X14" i="54" s="1"/>
  <c r="E14" i="54"/>
  <c r="U14" i="54"/>
  <c r="V14" i="54" s="1"/>
  <c r="AA14" i="54"/>
  <c r="AB14" i="54" s="1"/>
  <c r="M14" i="54"/>
  <c r="Y14" i="54"/>
  <c r="Z14" i="54" s="1"/>
  <c r="I14" i="54"/>
  <c r="J14" i="54" s="1"/>
  <c r="O14" i="54"/>
  <c r="G14" i="54"/>
  <c r="H14" i="54" s="1"/>
  <c r="Q14" i="54"/>
  <c r="R14" i="54" s="1"/>
  <c r="K14" i="54"/>
  <c r="L14" i="54" s="1"/>
  <c r="Z22" i="8"/>
  <c r="AC75" i="8"/>
  <c r="AH75" i="8" s="1"/>
  <c r="Q23" i="38"/>
  <c r="E17" i="8"/>
  <c r="L42" i="8"/>
  <c r="L42" i="38" s="1"/>
  <c r="K42" i="38"/>
  <c r="M50" i="8"/>
  <c r="N50" i="8" s="1"/>
  <c r="S50" i="8"/>
  <c r="W50" i="8"/>
  <c r="AA50" i="8"/>
  <c r="U50" i="8"/>
  <c r="U50" i="38" s="1"/>
  <c r="G50" i="8"/>
  <c r="Y50" i="8"/>
  <c r="K50" i="8"/>
  <c r="K50" i="38" s="1"/>
  <c r="I50" i="8"/>
  <c r="I50" i="38" s="1"/>
  <c r="O39" i="8"/>
  <c r="P39" i="8" s="1"/>
  <c r="Y39" i="8"/>
  <c r="Z39" i="8" s="1"/>
  <c r="U39" i="8"/>
  <c r="Q39" i="8"/>
  <c r="E39" i="8"/>
  <c r="I39" i="8"/>
  <c r="S39" i="8"/>
  <c r="W39" i="8"/>
  <c r="X39" i="8" s="1"/>
  <c r="M39" i="8"/>
  <c r="M39" i="38" s="1"/>
  <c r="K39" i="8"/>
  <c r="E29" i="8"/>
  <c r="J29" i="8"/>
  <c r="W29" i="8"/>
  <c r="AA29" i="8"/>
  <c r="O29" i="8"/>
  <c r="Y29" i="8"/>
  <c r="M29" i="8"/>
  <c r="Q29" i="8"/>
  <c r="G29" i="8"/>
  <c r="H29" i="8" s="1"/>
  <c r="U29" i="8"/>
  <c r="K29" i="8"/>
  <c r="T29" i="8"/>
  <c r="W22" i="8"/>
  <c r="N22" i="8"/>
  <c r="Q22" i="8"/>
  <c r="R22" i="8" s="1"/>
  <c r="O22" i="8"/>
  <c r="G22" i="8"/>
  <c r="H22" i="8" s="1"/>
  <c r="AA22" i="8"/>
  <c r="AB22" i="8" s="1"/>
  <c r="E22" i="8"/>
  <c r="U22" i="8"/>
  <c r="Z23" i="31"/>
  <c r="Y23" i="38"/>
  <c r="T26" i="31"/>
  <c r="S27" i="31"/>
  <c r="T27" i="31" s="1"/>
  <c r="Q27" i="31"/>
  <c r="R27" i="31" s="1"/>
  <c r="W27" i="31"/>
  <c r="X27" i="31" s="1"/>
  <c r="E27" i="31"/>
  <c r="U27" i="31"/>
  <c r="V27" i="31" s="1"/>
  <c r="G27" i="31"/>
  <c r="H27" i="31" s="1"/>
  <c r="I27" i="31"/>
  <c r="J27" i="31" s="1"/>
  <c r="M27" i="31"/>
  <c r="M27" i="38" s="1"/>
  <c r="O27" i="31"/>
  <c r="P27" i="31" s="1"/>
  <c r="AA27" i="31"/>
  <c r="AB27" i="31" s="1"/>
  <c r="K27" i="31"/>
  <c r="L27" i="31" s="1"/>
  <c r="Y27" i="31"/>
  <c r="Z27" i="31" s="1"/>
  <c r="O48" i="38"/>
  <c r="AB39" i="8"/>
  <c r="AD19" i="55"/>
  <c r="V33" i="8"/>
  <c r="AD53" i="8"/>
  <c r="M38" i="38"/>
  <c r="F73" i="8"/>
  <c r="L73" i="8"/>
  <c r="H73" i="8"/>
  <c r="Z73" i="8"/>
  <c r="V73" i="8"/>
  <c r="V73" i="38" s="1"/>
  <c r="N73" i="8"/>
  <c r="AB73" i="8"/>
  <c r="AB73" i="38" s="1"/>
  <c r="H45" i="31"/>
  <c r="AD45" i="31"/>
  <c r="F58" i="31"/>
  <c r="G30" i="31"/>
  <c r="H30" i="31" s="1"/>
  <c r="W30" i="31"/>
  <c r="AA30" i="31"/>
  <c r="E30" i="31"/>
  <c r="Y30" i="31"/>
  <c r="Y30" i="38" s="1"/>
  <c r="S30" i="31"/>
  <c r="U30" i="31"/>
  <c r="V30" i="31" s="1"/>
  <c r="K30" i="31"/>
  <c r="Q30" i="31"/>
  <c r="I30" i="31"/>
  <c r="M30" i="31"/>
  <c r="N30" i="31" s="1"/>
  <c r="O30" i="31"/>
  <c r="P30" i="31" s="1"/>
  <c r="F10" i="31"/>
  <c r="Z17" i="51"/>
  <c r="AC17" i="51" s="1"/>
  <c r="AH17" i="51" s="1"/>
  <c r="AD17" i="51"/>
  <c r="W33" i="38"/>
  <c r="E41" i="8"/>
  <c r="L19" i="8"/>
  <c r="L19" i="38" s="1"/>
  <c r="K24" i="8"/>
  <c r="K24" i="38" s="1"/>
  <c r="Q12" i="8"/>
  <c r="M51" i="8"/>
  <c r="T54" i="8"/>
  <c r="Q38" i="8"/>
  <c r="Q38" i="38" s="1"/>
  <c r="U38" i="8"/>
  <c r="K38" i="8"/>
  <c r="O38" i="8"/>
  <c r="I11" i="31"/>
  <c r="H37" i="31"/>
  <c r="H48" i="31"/>
  <c r="H48" i="38" s="1"/>
  <c r="S43" i="31"/>
  <c r="Z43" i="31"/>
  <c r="I43" i="31"/>
  <c r="J43" i="31" s="1"/>
  <c r="W43" i="31"/>
  <c r="L43" i="31"/>
  <c r="E43" i="31"/>
  <c r="U43" i="31"/>
  <c r="V43" i="31" s="1"/>
  <c r="X43" i="31"/>
  <c r="AA43" i="31"/>
  <c r="AB43" i="31" s="1"/>
  <c r="G43" i="31"/>
  <c r="H43" i="31" s="1"/>
  <c r="O43" i="31"/>
  <c r="P43" i="31" s="1"/>
  <c r="N43" i="31"/>
  <c r="R43" i="31"/>
  <c r="X68" i="51"/>
  <c r="Z68" i="51"/>
  <c r="J68" i="51"/>
  <c r="P68" i="51"/>
  <c r="V68" i="51"/>
  <c r="AB68" i="51"/>
  <c r="AB68" i="38" s="1"/>
  <c r="L68" i="51"/>
  <c r="F68" i="51"/>
  <c r="T68" i="51"/>
  <c r="N68" i="51"/>
  <c r="R68" i="51"/>
  <c r="E30" i="51"/>
  <c r="F30" i="51" s="1"/>
  <c r="W30" i="51"/>
  <c r="X30" i="51" s="1"/>
  <c r="K30" i="51"/>
  <c r="L30" i="51" s="1"/>
  <c r="R30" i="51"/>
  <c r="G30" i="51"/>
  <c r="H30" i="51" s="1"/>
  <c r="I30" i="51"/>
  <c r="J30" i="51" s="1"/>
  <c r="M30" i="51"/>
  <c r="N30" i="51" s="1"/>
  <c r="AA30" i="51"/>
  <c r="AB30" i="51" s="1"/>
  <c r="S30" i="51"/>
  <c r="T30" i="51" s="1"/>
  <c r="Z30" i="51"/>
  <c r="U30" i="51"/>
  <c r="V30" i="51" s="1"/>
  <c r="O30" i="51"/>
  <c r="P30" i="51" s="1"/>
  <c r="U48" i="38"/>
  <c r="V48" i="8"/>
  <c r="P30" i="8"/>
  <c r="O52" i="8"/>
  <c r="M52" i="8"/>
  <c r="Q52" i="8"/>
  <c r="L52" i="8"/>
  <c r="G52" i="8"/>
  <c r="F52" i="8"/>
  <c r="T52" i="8"/>
  <c r="M36" i="8"/>
  <c r="L36" i="8"/>
  <c r="L36" i="38" s="1"/>
  <c r="Q36" i="8"/>
  <c r="O36" i="8"/>
  <c r="AA36" i="8"/>
  <c r="S36" i="8"/>
  <c r="U36" i="8"/>
  <c r="G36" i="8"/>
  <c r="F36" i="8"/>
  <c r="G19" i="8"/>
  <c r="Y19" i="8"/>
  <c r="S19" i="8"/>
  <c r="O19" i="8"/>
  <c r="Q19" i="8"/>
  <c r="Q19" i="38" s="1"/>
  <c r="AA19" i="8"/>
  <c r="F19" i="8"/>
  <c r="G46" i="31"/>
  <c r="W46" i="31"/>
  <c r="X46" i="31" s="1"/>
  <c r="AA46" i="31"/>
  <c r="AB46" i="31" s="1"/>
  <c r="P46" i="31"/>
  <c r="E46" i="31"/>
  <c r="Y46" i="31"/>
  <c r="Z46" i="31" s="1"/>
  <c r="S46" i="31"/>
  <c r="T46" i="31" s="1"/>
  <c r="V46" i="31"/>
  <c r="K46" i="31"/>
  <c r="K46" i="38" s="1"/>
  <c r="Q46" i="31"/>
  <c r="Q46" i="38" s="1"/>
  <c r="I46" i="31"/>
  <c r="J46" i="31" s="1"/>
  <c r="M46" i="31"/>
  <c r="N46" i="31" s="1"/>
  <c r="N79" i="51"/>
  <c r="I39" i="51"/>
  <c r="J39" i="51" s="1"/>
  <c r="Y39" i="51"/>
  <c r="Z39" i="51" s="1"/>
  <c r="N39" i="51"/>
  <c r="Q39" i="51"/>
  <c r="R39" i="51" s="1"/>
  <c r="W39" i="51"/>
  <c r="X39" i="51" s="1"/>
  <c r="AA39" i="51"/>
  <c r="AB39" i="51" s="1"/>
  <c r="P39" i="51"/>
  <c r="E39" i="51"/>
  <c r="F39" i="51" s="1"/>
  <c r="K39" i="51"/>
  <c r="L39" i="51" s="1"/>
  <c r="U39" i="51"/>
  <c r="V39" i="51" s="1"/>
  <c r="S39" i="51"/>
  <c r="T39" i="51" s="1"/>
  <c r="E16" i="51"/>
  <c r="F16" i="51" s="1"/>
  <c r="W16" i="51"/>
  <c r="W16" i="38" s="1"/>
  <c r="M16" i="51"/>
  <c r="M16" i="38" s="1"/>
  <c r="Y16" i="51"/>
  <c r="Z16" i="51" s="1"/>
  <c r="I16" i="51"/>
  <c r="I16" i="38" s="1"/>
  <c r="K16" i="51"/>
  <c r="K16" i="38" s="1"/>
  <c r="U16" i="51"/>
  <c r="U16" i="38" s="1"/>
  <c r="O16" i="51"/>
  <c r="AA16" i="51"/>
  <c r="AB16" i="51" s="1"/>
  <c r="S16" i="51"/>
  <c r="T16" i="51" s="1"/>
  <c r="Q16" i="51"/>
  <c r="Q16" i="38" s="1"/>
  <c r="H16" i="51"/>
  <c r="AC48" i="55"/>
  <c r="V68" i="8"/>
  <c r="I52" i="8"/>
  <c r="O24" i="8"/>
  <c r="W36" i="8"/>
  <c r="W36" i="38" s="1"/>
  <c r="N57" i="8"/>
  <c r="N57" i="38" s="1"/>
  <c r="I57" i="8"/>
  <c r="AA57" i="8"/>
  <c r="Y57" i="8"/>
  <c r="X57" i="8"/>
  <c r="X57" i="38" s="1"/>
  <c r="Q57" i="8"/>
  <c r="K57" i="8"/>
  <c r="G25" i="8"/>
  <c r="S25" i="8"/>
  <c r="W25" i="8"/>
  <c r="W25" i="38" s="1"/>
  <c r="U25" i="8"/>
  <c r="U25" i="38" s="1"/>
  <c r="K25" i="8"/>
  <c r="E25" i="8"/>
  <c r="AA25" i="8"/>
  <c r="M25" i="8"/>
  <c r="K13" i="8"/>
  <c r="R13" i="8"/>
  <c r="AA13" i="8"/>
  <c r="AB13" i="8" s="1"/>
  <c r="U13" i="8"/>
  <c r="G13" i="8"/>
  <c r="S13" i="8"/>
  <c r="F69" i="31"/>
  <c r="F69" i="38" s="1"/>
  <c r="L69" i="31"/>
  <c r="H69" i="31"/>
  <c r="N69" i="31"/>
  <c r="Z69" i="31"/>
  <c r="Z69" i="38" s="1"/>
  <c r="AB69" i="31"/>
  <c r="P69" i="31"/>
  <c r="T69" i="31"/>
  <c r="V69" i="31"/>
  <c r="X69" i="31"/>
  <c r="R69" i="31"/>
  <c r="H41" i="51"/>
  <c r="AD41" i="51"/>
  <c r="L35" i="55"/>
  <c r="AC35" i="55" s="1"/>
  <c r="AH35" i="55" s="1"/>
  <c r="AD35" i="55"/>
  <c r="P74" i="8"/>
  <c r="Z74" i="8"/>
  <c r="X74" i="8"/>
  <c r="F74" i="8"/>
  <c r="J74" i="8"/>
  <c r="R74" i="8"/>
  <c r="L68" i="8"/>
  <c r="J68" i="8"/>
  <c r="N68" i="8"/>
  <c r="N68" i="38" s="1"/>
  <c r="T68" i="8"/>
  <c r="R68" i="8"/>
  <c r="Z68" i="8"/>
  <c r="E51" i="8"/>
  <c r="K51" i="8"/>
  <c r="W51" i="8"/>
  <c r="Q51" i="8"/>
  <c r="U51" i="8"/>
  <c r="U51" i="38" s="1"/>
  <c r="I51" i="8"/>
  <c r="O51" i="8"/>
  <c r="O51" i="38" s="1"/>
  <c r="H51" i="8"/>
  <c r="AA46" i="8"/>
  <c r="E46" i="8"/>
  <c r="Y46" i="8"/>
  <c r="H46" i="8"/>
  <c r="I46" i="8"/>
  <c r="M46" i="8"/>
  <c r="R46" i="8"/>
  <c r="O46" i="8"/>
  <c r="O46" i="38" s="1"/>
  <c r="T46" i="8"/>
  <c r="K41" i="8"/>
  <c r="K41" i="38" s="1"/>
  <c r="Q41" i="8"/>
  <c r="U41" i="8"/>
  <c r="AA41" i="8"/>
  <c r="J41" i="8"/>
  <c r="J41" i="38" s="1"/>
  <c r="P41" i="8"/>
  <c r="P41" i="38" s="1"/>
  <c r="V24" i="8"/>
  <c r="V24" i="38" s="1"/>
  <c r="E24" i="8"/>
  <c r="F24" i="8" s="1"/>
  <c r="Y24" i="8"/>
  <c r="Y24" i="38" s="1"/>
  <c r="Q24" i="8"/>
  <c r="W24" i="8"/>
  <c r="E12" i="8"/>
  <c r="S12" i="8"/>
  <c r="T12" i="8" s="1"/>
  <c r="O12" i="8"/>
  <c r="M12" i="8"/>
  <c r="N12" i="8" s="1"/>
  <c r="L12" i="8"/>
  <c r="U12" i="8"/>
  <c r="F79" i="8"/>
  <c r="AB79" i="8"/>
  <c r="N79" i="8"/>
  <c r="H79" i="8"/>
  <c r="V79" i="8"/>
  <c r="V20" i="31"/>
  <c r="U20" i="38"/>
  <c r="J11" i="31"/>
  <c r="Q11" i="31"/>
  <c r="R11" i="31" s="1"/>
  <c r="S11" i="31"/>
  <c r="W11" i="31"/>
  <c r="E11" i="31"/>
  <c r="F11" i="31" s="1"/>
  <c r="U11" i="31"/>
  <c r="V11" i="31" s="1"/>
  <c r="AB11" i="31"/>
  <c r="G11" i="31"/>
  <c r="O11" i="31"/>
  <c r="Y11" i="31"/>
  <c r="K11" i="31"/>
  <c r="L11" i="31" s="1"/>
  <c r="T79" i="51"/>
  <c r="T79" i="38" s="1"/>
  <c r="R79" i="51"/>
  <c r="V79" i="51"/>
  <c r="F79" i="51"/>
  <c r="L79" i="51"/>
  <c r="J79" i="51"/>
  <c r="X79" i="51"/>
  <c r="Z79" i="51"/>
  <c r="P79" i="51"/>
  <c r="H79" i="51"/>
  <c r="R12" i="51"/>
  <c r="G39" i="51"/>
  <c r="AB45" i="8"/>
  <c r="V71" i="31"/>
  <c r="X71" i="31"/>
  <c r="X71" i="38" s="1"/>
  <c r="F71" i="31"/>
  <c r="P71" i="31"/>
  <c r="H71" i="31"/>
  <c r="R71" i="31"/>
  <c r="J71" i="31"/>
  <c r="J71" i="38" s="1"/>
  <c r="AB71" i="31"/>
  <c r="E34" i="51"/>
  <c r="G34" i="51"/>
  <c r="H34" i="51" s="1"/>
  <c r="W34" i="51"/>
  <c r="W34" i="38" s="1"/>
  <c r="S34" i="51"/>
  <c r="T34" i="51" s="1"/>
  <c r="K34" i="51"/>
  <c r="K34" i="38" s="1"/>
  <c r="R34" i="51"/>
  <c r="M34" i="51"/>
  <c r="AA34" i="51"/>
  <c r="AA34" i="38" s="1"/>
  <c r="U34" i="51"/>
  <c r="U34" i="38" s="1"/>
  <c r="J34" i="51"/>
  <c r="Z34" i="51"/>
  <c r="P34" i="51"/>
  <c r="P34" i="38" s="1"/>
  <c r="G29" i="51"/>
  <c r="H29" i="51" s="1"/>
  <c r="I29" i="51"/>
  <c r="I29" i="38" s="1"/>
  <c r="S29" i="51"/>
  <c r="S29" i="38" s="1"/>
  <c r="O29" i="51"/>
  <c r="P29" i="51" s="1"/>
  <c r="W29" i="51"/>
  <c r="X29" i="51" s="1"/>
  <c r="AA29" i="51"/>
  <c r="AB29" i="51" s="1"/>
  <c r="E29" i="51"/>
  <c r="U29" i="51"/>
  <c r="V29" i="51" s="1"/>
  <c r="Q29" i="51"/>
  <c r="R29" i="51" s="1"/>
  <c r="Y29" i="51"/>
  <c r="Z29" i="51" s="1"/>
  <c r="H77" i="31"/>
  <c r="N77" i="31"/>
  <c r="J77" i="31"/>
  <c r="P77" i="31"/>
  <c r="Z77" i="31"/>
  <c r="AB77" i="31"/>
  <c r="L77" i="31"/>
  <c r="T77" i="31"/>
  <c r="AC68" i="31"/>
  <c r="AH68" i="31" s="1"/>
  <c r="T67" i="51"/>
  <c r="R67" i="51"/>
  <c r="V67" i="51"/>
  <c r="F67" i="51"/>
  <c r="L67" i="51"/>
  <c r="Z67" i="51"/>
  <c r="AB67" i="51"/>
  <c r="N67" i="51"/>
  <c r="H67" i="51"/>
  <c r="Q54" i="8"/>
  <c r="AA16" i="8"/>
  <c r="K56" i="8"/>
  <c r="AA40" i="8"/>
  <c r="AA33" i="8"/>
  <c r="AD33" i="8" s="1"/>
  <c r="AA28" i="8"/>
  <c r="G26" i="8"/>
  <c r="H11" i="8"/>
  <c r="P11" i="8"/>
  <c r="X79" i="31"/>
  <c r="Z79" i="31"/>
  <c r="F79" i="31"/>
  <c r="P79" i="31"/>
  <c r="P79" i="38" s="1"/>
  <c r="H79" i="31"/>
  <c r="R79" i="31"/>
  <c r="J79" i="31"/>
  <c r="AB79" i="31"/>
  <c r="N71" i="31"/>
  <c r="N71" i="38" s="1"/>
  <c r="I47" i="51"/>
  <c r="S47" i="51"/>
  <c r="T47" i="51" s="1"/>
  <c r="E47" i="51"/>
  <c r="F47" i="51" s="1"/>
  <c r="Y47" i="51"/>
  <c r="N47" i="51"/>
  <c r="W47" i="51"/>
  <c r="Q47" i="51"/>
  <c r="R47" i="51" s="1"/>
  <c r="G47" i="51"/>
  <c r="U47" i="51"/>
  <c r="V47" i="51" s="1"/>
  <c r="AA47" i="51"/>
  <c r="AB47" i="51" s="1"/>
  <c r="P47" i="51"/>
  <c r="L47" i="51"/>
  <c r="G37" i="51"/>
  <c r="H37" i="51" s="1"/>
  <c r="I37" i="51"/>
  <c r="I37" i="38" s="1"/>
  <c r="E37" i="51"/>
  <c r="F37" i="51" s="1"/>
  <c r="O37" i="51"/>
  <c r="O37" i="38" s="1"/>
  <c r="AA37" i="51"/>
  <c r="AA37" i="38" s="1"/>
  <c r="Q37" i="51"/>
  <c r="Q37" i="38" s="1"/>
  <c r="W37" i="51"/>
  <c r="S37" i="51"/>
  <c r="T37" i="51" s="1"/>
  <c r="Y37" i="51"/>
  <c r="Y37" i="38" s="1"/>
  <c r="M37" i="51"/>
  <c r="U37" i="51"/>
  <c r="K37" i="51"/>
  <c r="S40" i="8"/>
  <c r="Z16" i="8"/>
  <c r="E16" i="8"/>
  <c r="Q26" i="8"/>
  <c r="Y40" i="8"/>
  <c r="Y42" i="8"/>
  <c r="E42" i="8"/>
  <c r="P28" i="8"/>
  <c r="P28" i="38" s="1"/>
  <c r="W54" i="8"/>
  <c r="Z28" i="8"/>
  <c r="I28" i="8"/>
  <c r="M54" i="8"/>
  <c r="AB54" i="8"/>
  <c r="N69" i="8"/>
  <c r="N69" i="38" s="1"/>
  <c r="X69" i="8"/>
  <c r="S15" i="8"/>
  <c r="R15" i="8"/>
  <c r="R15" i="38" s="1"/>
  <c r="E49" i="31"/>
  <c r="F49" i="31" s="1"/>
  <c r="AA49" i="31"/>
  <c r="P49" i="31"/>
  <c r="P49" i="38" s="1"/>
  <c r="G49" i="31"/>
  <c r="U49" i="31"/>
  <c r="U49" i="38" s="1"/>
  <c r="M49" i="31"/>
  <c r="N49" i="31" s="1"/>
  <c r="N49" i="38" s="1"/>
  <c r="T49" i="31"/>
  <c r="K49" i="31"/>
  <c r="R49" i="31"/>
  <c r="R49" i="38" s="1"/>
  <c r="E33" i="31"/>
  <c r="F33" i="31" s="1"/>
  <c r="J33" i="31"/>
  <c r="AA33" i="31"/>
  <c r="AB33" i="31" s="1"/>
  <c r="P33" i="31"/>
  <c r="P33" i="38" s="1"/>
  <c r="G33" i="31"/>
  <c r="H33" i="31" s="1"/>
  <c r="U33" i="31"/>
  <c r="U33" i="38" s="1"/>
  <c r="M33" i="31"/>
  <c r="T33" i="31"/>
  <c r="K33" i="31"/>
  <c r="R33" i="31"/>
  <c r="R33" i="38" s="1"/>
  <c r="E17" i="31"/>
  <c r="F17" i="31" s="1"/>
  <c r="AA17" i="31"/>
  <c r="AB17" i="31" s="1"/>
  <c r="P17" i="31"/>
  <c r="G17" i="31"/>
  <c r="H17" i="31" s="1"/>
  <c r="U17" i="31"/>
  <c r="V17" i="31" s="1"/>
  <c r="M17" i="31"/>
  <c r="N17" i="31" s="1"/>
  <c r="I17" i="31"/>
  <c r="J17" i="31" s="1"/>
  <c r="T17" i="31"/>
  <c r="K17" i="31"/>
  <c r="L17" i="31" s="1"/>
  <c r="R17" i="31"/>
  <c r="X75" i="31"/>
  <c r="Z75" i="31"/>
  <c r="V75" i="31"/>
  <c r="AB75" i="31"/>
  <c r="L75" i="31"/>
  <c r="H75" i="31"/>
  <c r="H75" i="38" s="1"/>
  <c r="R75" i="31"/>
  <c r="L71" i="31"/>
  <c r="X80" i="51"/>
  <c r="X80" i="38" s="1"/>
  <c r="Z80" i="51"/>
  <c r="Z80" i="38" s="1"/>
  <c r="J80" i="51"/>
  <c r="J80" i="38" s="1"/>
  <c r="H80" i="51"/>
  <c r="H80" i="38" s="1"/>
  <c r="T80" i="51"/>
  <c r="T80" i="38" s="1"/>
  <c r="V80" i="51"/>
  <c r="V80" i="38" s="1"/>
  <c r="N80" i="51"/>
  <c r="N80" i="38" s="1"/>
  <c r="H74" i="51"/>
  <c r="N74" i="51"/>
  <c r="J74" i="51"/>
  <c r="P74" i="51"/>
  <c r="Z74" i="51"/>
  <c r="F74" i="51"/>
  <c r="T74" i="51"/>
  <c r="V74" i="51"/>
  <c r="L74" i="51"/>
  <c r="T45" i="31"/>
  <c r="T45" i="38" s="1"/>
  <c r="T29" i="31"/>
  <c r="T13" i="31"/>
  <c r="J45" i="31"/>
  <c r="J26" i="31"/>
  <c r="G25" i="31"/>
  <c r="H25" i="31" s="1"/>
  <c r="G9" i="31"/>
  <c r="G50" i="31"/>
  <c r="AD50" i="31" s="1"/>
  <c r="G34" i="31"/>
  <c r="H34" i="31" s="1"/>
  <c r="G18" i="31"/>
  <c r="H18" i="31" s="1"/>
  <c r="T78" i="31"/>
  <c r="R78" i="31"/>
  <c r="V78" i="31"/>
  <c r="Z73" i="31"/>
  <c r="J70" i="31"/>
  <c r="P70" i="31"/>
  <c r="T70" i="31"/>
  <c r="T70" i="38" s="1"/>
  <c r="R70" i="31"/>
  <c r="H78" i="51"/>
  <c r="N78" i="51"/>
  <c r="J78" i="51"/>
  <c r="J78" i="38" s="1"/>
  <c r="P78" i="51"/>
  <c r="Z78" i="51"/>
  <c r="AB76" i="51"/>
  <c r="AB75" i="51"/>
  <c r="X70" i="51"/>
  <c r="X70" i="38" s="1"/>
  <c r="E12" i="51"/>
  <c r="S12" i="51"/>
  <c r="U12" i="51"/>
  <c r="V12" i="51" s="1"/>
  <c r="W12" i="51"/>
  <c r="I12" i="51"/>
  <c r="M12" i="51"/>
  <c r="N12" i="51" s="1"/>
  <c r="G12" i="51"/>
  <c r="L12" i="51"/>
  <c r="W17" i="55"/>
  <c r="X17" i="55" s="1"/>
  <c r="E17" i="55"/>
  <c r="Y17" i="55"/>
  <c r="Z17" i="55" s="1"/>
  <c r="K17" i="55"/>
  <c r="L17" i="55" s="1"/>
  <c r="R17" i="55"/>
  <c r="G17" i="55"/>
  <c r="H17" i="55" s="1"/>
  <c r="U17" i="55"/>
  <c r="V17" i="55" s="1"/>
  <c r="I17" i="55"/>
  <c r="J17" i="55" s="1"/>
  <c r="M17" i="55"/>
  <c r="N17" i="55" s="1"/>
  <c r="S17" i="55"/>
  <c r="T17" i="55" s="1"/>
  <c r="AA17" i="55"/>
  <c r="O17" i="55"/>
  <c r="AA58" i="31"/>
  <c r="AA42" i="31"/>
  <c r="AA26" i="31"/>
  <c r="AB26" i="31" s="1"/>
  <c r="AB26" i="38" s="1"/>
  <c r="AA10" i="31"/>
  <c r="Z48" i="31"/>
  <c r="Z32" i="31"/>
  <c r="Z32" i="38" s="1"/>
  <c r="Z16" i="31"/>
  <c r="V57" i="31"/>
  <c r="V45" i="31"/>
  <c r="V29" i="31"/>
  <c r="V25" i="31"/>
  <c r="V13" i="31"/>
  <c r="S48" i="31"/>
  <c r="S32" i="31"/>
  <c r="S24" i="31"/>
  <c r="S16" i="31"/>
  <c r="T16" i="31" s="1"/>
  <c r="J48" i="31"/>
  <c r="J34" i="31"/>
  <c r="J29" i="31"/>
  <c r="I10" i="31"/>
  <c r="E48" i="31"/>
  <c r="E32" i="31"/>
  <c r="E16" i="31"/>
  <c r="E13" i="31"/>
  <c r="Z78" i="31"/>
  <c r="T74" i="31"/>
  <c r="J74" i="31"/>
  <c r="R74" i="31"/>
  <c r="V74" i="31"/>
  <c r="Z70" i="31"/>
  <c r="V67" i="31"/>
  <c r="X67" i="31"/>
  <c r="AB78" i="51"/>
  <c r="X72" i="51"/>
  <c r="Z72" i="51"/>
  <c r="Z72" i="38" s="1"/>
  <c r="J72" i="51"/>
  <c r="P72" i="51"/>
  <c r="P72" i="38" s="1"/>
  <c r="T71" i="51"/>
  <c r="R71" i="51"/>
  <c r="V71" i="51"/>
  <c r="F71" i="51"/>
  <c r="L71" i="51"/>
  <c r="F58" i="51"/>
  <c r="H58" i="51"/>
  <c r="I58" i="51"/>
  <c r="I58" i="38" s="1"/>
  <c r="S58" i="51"/>
  <c r="S58" i="38" s="1"/>
  <c r="W58" i="51"/>
  <c r="U58" i="51"/>
  <c r="U58" i="38" s="1"/>
  <c r="K58" i="51"/>
  <c r="K58" i="38" s="1"/>
  <c r="R58" i="51"/>
  <c r="R58" i="38" s="1"/>
  <c r="M58" i="51"/>
  <c r="N58" i="51" s="1"/>
  <c r="H45" i="51"/>
  <c r="E45" i="51"/>
  <c r="O45" i="51"/>
  <c r="O45" i="38" s="1"/>
  <c r="U45" i="51"/>
  <c r="U45" i="38" s="1"/>
  <c r="AA45" i="51"/>
  <c r="AA45" i="38" s="1"/>
  <c r="I45" i="51"/>
  <c r="W45" i="51"/>
  <c r="Z45" i="51"/>
  <c r="Z45" i="38" s="1"/>
  <c r="Q45" i="51"/>
  <c r="V78" i="55"/>
  <c r="T78" i="55"/>
  <c r="T78" i="38" s="1"/>
  <c r="Z78" i="55"/>
  <c r="F78" i="55"/>
  <c r="N78" i="55"/>
  <c r="AB78" i="55"/>
  <c r="L78" i="55"/>
  <c r="L78" i="38" s="1"/>
  <c r="P78" i="55"/>
  <c r="H78" i="55"/>
  <c r="G58" i="31"/>
  <c r="G58" i="38" s="1"/>
  <c r="G42" i="31"/>
  <c r="H42" i="31" s="1"/>
  <c r="G26" i="31"/>
  <c r="G10" i="31"/>
  <c r="H10" i="31" s="1"/>
  <c r="H70" i="51"/>
  <c r="N70" i="51"/>
  <c r="J70" i="51"/>
  <c r="P70" i="51"/>
  <c r="Z70" i="51"/>
  <c r="F26" i="51"/>
  <c r="H26" i="51"/>
  <c r="I26" i="51"/>
  <c r="J26" i="51" s="1"/>
  <c r="S26" i="51"/>
  <c r="T26" i="51" s="1"/>
  <c r="W26" i="51"/>
  <c r="U26" i="51"/>
  <c r="U26" i="38" s="1"/>
  <c r="Z26" i="51"/>
  <c r="Z26" i="38" s="1"/>
  <c r="K26" i="51"/>
  <c r="K26" i="38" s="1"/>
  <c r="R26" i="51"/>
  <c r="M26" i="51"/>
  <c r="N26" i="51" s="1"/>
  <c r="G43" i="55"/>
  <c r="H43" i="55" s="1"/>
  <c r="W43" i="55"/>
  <c r="X43" i="55" s="1"/>
  <c r="S43" i="55"/>
  <c r="T43" i="55" s="1"/>
  <c r="U43" i="55"/>
  <c r="V43" i="55" s="1"/>
  <c r="M43" i="55"/>
  <c r="N43" i="55" s="1"/>
  <c r="E43" i="55"/>
  <c r="F43" i="55" s="1"/>
  <c r="L43" i="55"/>
  <c r="AA43" i="55"/>
  <c r="AB43" i="55" s="1"/>
  <c r="Y43" i="55"/>
  <c r="Z43" i="55" s="1"/>
  <c r="Q43" i="55"/>
  <c r="Q43" i="38" s="1"/>
  <c r="I43" i="55"/>
  <c r="J43" i="55" s="1"/>
  <c r="O43" i="55"/>
  <c r="P43" i="55" s="1"/>
  <c r="J42" i="31"/>
  <c r="J13" i="31"/>
  <c r="H32" i="31"/>
  <c r="H16" i="31"/>
  <c r="E57" i="31"/>
  <c r="AD57" i="31" s="1"/>
  <c r="F54" i="31"/>
  <c r="G54" i="31"/>
  <c r="H54" i="31" s="1"/>
  <c r="J51" i="31"/>
  <c r="E41" i="31"/>
  <c r="AD41" i="31" s="1"/>
  <c r="F38" i="31"/>
  <c r="G38" i="31"/>
  <c r="H38" i="31" s="1"/>
  <c r="J35" i="31"/>
  <c r="E25" i="31"/>
  <c r="F22" i="31"/>
  <c r="G22" i="31"/>
  <c r="AD22" i="31" s="1"/>
  <c r="J19" i="31"/>
  <c r="E9" i="31"/>
  <c r="S9" i="31"/>
  <c r="F73" i="31"/>
  <c r="L73" i="31"/>
  <c r="H73" i="31"/>
  <c r="N73" i="31"/>
  <c r="X76" i="51"/>
  <c r="Z76" i="51"/>
  <c r="J76" i="51"/>
  <c r="P76" i="51"/>
  <c r="T75" i="51"/>
  <c r="T75" i="38" s="1"/>
  <c r="R75" i="51"/>
  <c r="V75" i="51"/>
  <c r="F75" i="51"/>
  <c r="L75" i="51"/>
  <c r="R70" i="51"/>
  <c r="AC67" i="55"/>
  <c r="E42" i="51"/>
  <c r="G42" i="51"/>
  <c r="H42" i="51" s="1"/>
  <c r="J42" i="51"/>
  <c r="T42" i="51"/>
  <c r="T42" i="38" s="1"/>
  <c r="W42" i="51"/>
  <c r="E38" i="51"/>
  <c r="H38" i="51"/>
  <c r="I38" i="51"/>
  <c r="J38" i="51" s="1"/>
  <c r="J38" i="38" s="1"/>
  <c r="S38" i="51"/>
  <c r="T38" i="51" s="1"/>
  <c r="W38" i="51"/>
  <c r="T32" i="51"/>
  <c r="H32" i="51"/>
  <c r="J32" i="51"/>
  <c r="J32" i="38" s="1"/>
  <c r="F32" i="51"/>
  <c r="V32" i="51"/>
  <c r="V32" i="38" s="1"/>
  <c r="I15" i="51"/>
  <c r="J15" i="51" s="1"/>
  <c r="H15" i="51"/>
  <c r="S15" i="51"/>
  <c r="T15" i="51" s="1"/>
  <c r="E15" i="51"/>
  <c r="Z15" i="51"/>
  <c r="J73" i="55"/>
  <c r="J73" i="38" s="1"/>
  <c r="P73" i="55"/>
  <c r="P73" i="38" s="1"/>
  <c r="F73" i="55"/>
  <c r="N73" i="55"/>
  <c r="T73" i="55"/>
  <c r="T73" i="38" s="1"/>
  <c r="Z73" i="55"/>
  <c r="F72" i="55"/>
  <c r="F72" i="38" s="1"/>
  <c r="L72" i="55"/>
  <c r="X72" i="55"/>
  <c r="AB72" i="55"/>
  <c r="AB72" i="38" s="1"/>
  <c r="J72" i="55"/>
  <c r="R72" i="55"/>
  <c r="Z71" i="55"/>
  <c r="H71" i="55"/>
  <c r="P71" i="55"/>
  <c r="T71" i="55"/>
  <c r="AB71" i="55"/>
  <c r="T69" i="55"/>
  <c r="L80" i="31"/>
  <c r="AC80" i="31" s="1"/>
  <c r="L76" i="31"/>
  <c r="L77" i="51"/>
  <c r="L73" i="51"/>
  <c r="AC73" i="51" s="1"/>
  <c r="AH73" i="51" s="1"/>
  <c r="L69" i="51"/>
  <c r="AC69" i="51" s="1"/>
  <c r="AH69" i="51" s="1"/>
  <c r="T48" i="51"/>
  <c r="E48" i="51"/>
  <c r="V48" i="51"/>
  <c r="E44" i="51"/>
  <c r="H44" i="51"/>
  <c r="J44" i="51"/>
  <c r="S44" i="51"/>
  <c r="V44" i="51"/>
  <c r="T36" i="51"/>
  <c r="F36" i="51"/>
  <c r="V36" i="51"/>
  <c r="F76" i="55"/>
  <c r="L76" i="55"/>
  <c r="V76" i="55"/>
  <c r="Z76" i="55"/>
  <c r="H76" i="55"/>
  <c r="P76" i="55"/>
  <c r="Z75" i="55"/>
  <c r="F75" i="55"/>
  <c r="N75" i="55"/>
  <c r="N75" i="38" s="1"/>
  <c r="J75" i="55"/>
  <c r="J75" i="38" s="1"/>
  <c r="R75" i="55"/>
  <c r="X75" i="55"/>
  <c r="V74" i="55"/>
  <c r="X74" i="55"/>
  <c r="AB74" i="55"/>
  <c r="AB74" i="38" s="1"/>
  <c r="H74" i="55"/>
  <c r="P74" i="55"/>
  <c r="R71" i="55"/>
  <c r="E50" i="55"/>
  <c r="F50" i="55" s="1"/>
  <c r="H50" i="55"/>
  <c r="S50" i="55"/>
  <c r="T50" i="55" s="1"/>
  <c r="J50" i="55"/>
  <c r="W50" i="55"/>
  <c r="X50" i="55" s="1"/>
  <c r="Y50" i="55"/>
  <c r="Z50" i="55" s="1"/>
  <c r="AA50" i="55"/>
  <c r="P50" i="55"/>
  <c r="P50" i="38" s="1"/>
  <c r="L50" i="55"/>
  <c r="M50" i="55"/>
  <c r="N50" i="55" s="1"/>
  <c r="AB50" i="55"/>
  <c r="R50" i="55"/>
  <c r="E21" i="55"/>
  <c r="F21" i="55" s="1"/>
  <c r="W21" i="55"/>
  <c r="W21" i="38" s="1"/>
  <c r="U21" i="55"/>
  <c r="U21" i="38" s="1"/>
  <c r="K21" i="55"/>
  <c r="L21" i="55" s="1"/>
  <c r="R21" i="55"/>
  <c r="R21" i="38" s="1"/>
  <c r="S21" i="55"/>
  <c r="S21" i="38" s="1"/>
  <c r="G21" i="55"/>
  <c r="G21" i="38" s="1"/>
  <c r="M21" i="55"/>
  <c r="M21" i="38" s="1"/>
  <c r="I21" i="55"/>
  <c r="I21" i="38" s="1"/>
  <c r="X21" i="55"/>
  <c r="X21" i="38" s="1"/>
  <c r="Y21" i="55"/>
  <c r="Y21" i="38" s="1"/>
  <c r="AA21" i="55"/>
  <c r="AB21" i="55" s="1"/>
  <c r="AB21" i="38" s="1"/>
  <c r="O21" i="55"/>
  <c r="P21" i="55" s="1"/>
  <c r="T40" i="51"/>
  <c r="E40" i="51"/>
  <c r="G40" i="51"/>
  <c r="I40" i="51"/>
  <c r="J40" i="51" s="1"/>
  <c r="J40" i="38" s="1"/>
  <c r="V40" i="51"/>
  <c r="V40" i="38" s="1"/>
  <c r="I35" i="51"/>
  <c r="E35" i="51"/>
  <c r="H35" i="51"/>
  <c r="S35" i="51"/>
  <c r="F27" i="51"/>
  <c r="I27" i="51"/>
  <c r="Z27" i="51"/>
  <c r="U10" i="51"/>
  <c r="E10" i="51"/>
  <c r="E10" i="38" s="1"/>
  <c r="G10" i="51"/>
  <c r="H10" i="51" s="1"/>
  <c r="W10" i="51"/>
  <c r="J69" i="55"/>
  <c r="P69" i="55"/>
  <c r="P69" i="38" s="1"/>
  <c r="H69" i="55"/>
  <c r="R69" i="55"/>
  <c r="V69" i="55"/>
  <c r="AB69" i="55"/>
  <c r="J44" i="55"/>
  <c r="S44" i="55"/>
  <c r="T44" i="55" s="1"/>
  <c r="Y44" i="55"/>
  <c r="O44" i="55"/>
  <c r="O44" i="38" s="1"/>
  <c r="AA44" i="55"/>
  <c r="AB44" i="55" s="1"/>
  <c r="U44" i="55"/>
  <c r="V44" i="55" s="1"/>
  <c r="Q44" i="55"/>
  <c r="G44" i="55"/>
  <c r="H44" i="55" s="1"/>
  <c r="X44" i="55"/>
  <c r="E44" i="55"/>
  <c r="F44" i="55" s="1"/>
  <c r="L44" i="55"/>
  <c r="G54" i="51"/>
  <c r="G31" i="51"/>
  <c r="G22" i="51"/>
  <c r="T56" i="51"/>
  <c r="H53" i="51"/>
  <c r="AC53" i="51" s="1"/>
  <c r="T24" i="51"/>
  <c r="AC24" i="51" s="1"/>
  <c r="H21" i="51"/>
  <c r="AC21" i="51" s="1"/>
  <c r="F80" i="55"/>
  <c r="AC80" i="55" s="1"/>
  <c r="L80" i="55"/>
  <c r="V79" i="55"/>
  <c r="AC79" i="55" s="1"/>
  <c r="R70" i="55"/>
  <c r="J70" i="55"/>
  <c r="E30" i="55"/>
  <c r="F30" i="55" s="1"/>
  <c r="H30" i="55"/>
  <c r="S30" i="55"/>
  <c r="T30" i="55" s="1"/>
  <c r="Z30" i="55"/>
  <c r="N30" i="55"/>
  <c r="I30" i="55"/>
  <c r="J30" i="55" s="1"/>
  <c r="U30" i="55"/>
  <c r="V30" i="55" s="1"/>
  <c r="X30" i="55"/>
  <c r="AA30" i="55"/>
  <c r="AB30" i="55" s="1"/>
  <c r="P30" i="55"/>
  <c r="E18" i="55"/>
  <c r="F18" i="55" s="1"/>
  <c r="G18" i="55"/>
  <c r="H18" i="55" s="1"/>
  <c r="S18" i="55"/>
  <c r="S18" i="38" s="1"/>
  <c r="J18" i="55"/>
  <c r="J18" i="38" s="1"/>
  <c r="W18" i="55"/>
  <c r="W18" i="38" s="1"/>
  <c r="N18" i="55"/>
  <c r="N18" i="38" s="1"/>
  <c r="Y18" i="55"/>
  <c r="K18" i="55"/>
  <c r="AA18" i="55"/>
  <c r="P18" i="55"/>
  <c r="P18" i="38" s="1"/>
  <c r="F9" i="55"/>
  <c r="G9" i="55"/>
  <c r="H9" i="55" s="1"/>
  <c r="W9" i="55"/>
  <c r="K9" i="55"/>
  <c r="I9" i="55"/>
  <c r="Y9" i="55"/>
  <c r="S9" i="55"/>
  <c r="M9" i="55"/>
  <c r="V74" i="54"/>
  <c r="H74" i="54"/>
  <c r="N74" i="54"/>
  <c r="J74" i="54"/>
  <c r="T74" i="54"/>
  <c r="X74" i="54"/>
  <c r="L74" i="54"/>
  <c r="P74" i="54"/>
  <c r="R74" i="54"/>
  <c r="F74" i="54"/>
  <c r="T52" i="51"/>
  <c r="AC52" i="51" s="1"/>
  <c r="F43" i="51"/>
  <c r="I43" i="51"/>
  <c r="T20" i="51"/>
  <c r="E14" i="51"/>
  <c r="U14" i="51"/>
  <c r="V14" i="51" s="1"/>
  <c r="F11" i="51"/>
  <c r="I11" i="51"/>
  <c r="F68" i="55"/>
  <c r="L68" i="55"/>
  <c r="E52" i="55"/>
  <c r="F52" i="55" s="1"/>
  <c r="S52" i="55"/>
  <c r="T52" i="55" s="1"/>
  <c r="Z52" i="55"/>
  <c r="O52" i="55"/>
  <c r="P52" i="55" s="1"/>
  <c r="G52" i="55"/>
  <c r="H52" i="55" s="1"/>
  <c r="AA52" i="55"/>
  <c r="AB52" i="55" s="1"/>
  <c r="I52" i="55"/>
  <c r="J52" i="55" s="1"/>
  <c r="W52" i="55"/>
  <c r="Q52" i="55"/>
  <c r="R52" i="55" s="1"/>
  <c r="G47" i="55"/>
  <c r="H47" i="55" s="1"/>
  <c r="V47" i="55"/>
  <c r="W47" i="55"/>
  <c r="X47" i="55" s="1"/>
  <c r="T47" i="55"/>
  <c r="AB47" i="55"/>
  <c r="M47" i="55"/>
  <c r="N47" i="55" s="1"/>
  <c r="I47" i="55"/>
  <c r="J47" i="55" s="1"/>
  <c r="E47" i="55"/>
  <c r="Y47" i="55"/>
  <c r="Z47" i="55" s="1"/>
  <c r="L47" i="55"/>
  <c r="E37" i="55"/>
  <c r="F37" i="55" s="1"/>
  <c r="G37" i="55"/>
  <c r="H37" i="55" s="1"/>
  <c r="U37" i="55"/>
  <c r="V37" i="55" s="1"/>
  <c r="K37" i="55"/>
  <c r="L37" i="55" s="1"/>
  <c r="R37" i="55"/>
  <c r="W37" i="55"/>
  <c r="X37" i="55" s="1"/>
  <c r="S37" i="55"/>
  <c r="T37" i="55" s="1"/>
  <c r="M37" i="55"/>
  <c r="N37" i="55" s="1"/>
  <c r="X20" i="55"/>
  <c r="W11" i="55"/>
  <c r="X11" i="55" s="1"/>
  <c r="E11" i="55"/>
  <c r="AB11" i="55"/>
  <c r="G11" i="55"/>
  <c r="H11" i="55" s="1"/>
  <c r="S11" i="55"/>
  <c r="T11" i="55" s="1"/>
  <c r="U11" i="55"/>
  <c r="M11" i="55"/>
  <c r="N11" i="55" s="1"/>
  <c r="I11" i="55"/>
  <c r="J11" i="55" s="1"/>
  <c r="F51" i="51"/>
  <c r="I51" i="51"/>
  <c r="T28" i="51"/>
  <c r="AC28" i="51" s="1"/>
  <c r="F19" i="51"/>
  <c r="I19" i="51"/>
  <c r="J77" i="55"/>
  <c r="P77" i="55"/>
  <c r="V15" i="55"/>
  <c r="W15" i="55"/>
  <c r="E15" i="55"/>
  <c r="F15" i="55" s="1"/>
  <c r="T15" i="55"/>
  <c r="AB15" i="55"/>
  <c r="AB15" i="38" s="1"/>
  <c r="M15" i="55"/>
  <c r="I15" i="55"/>
  <c r="J15" i="55" s="1"/>
  <c r="G15" i="55"/>
  <c r="Y15" i="55"/>
  <c r="L15" i="55"/>
  <c r="S41" i="55"/>
  <c r="S27" i="55"/>
  <c r="T27" i="55" s="1"/>
  <c r="I49" i="55"/>
  <c r="G55" i="55"/>
  <c r="H55" i="55" s="1"/>
  <c r="V55" i="55"/>
  <c r="E55" i="55"/>
  <c r="W55" i="55"/>
  <c r="X55" i="55" s="1"/>
  <c r="G14" i="55"/>
  <c r="S14" i="55"/>
  <c r="T14" i="55" s="1"/>
  <c r="F14" i="55"/>
  <c r="V78" i="54"/>
  <c r="H78" i="54"/>
  <c r="N78" i="54"/>
  <c r="X78" i="54"/>
  <c r="X78" i="38" s="1"/>
  <c r="Z78" i="54"/>
  <c r="AB78" i="54"/>
  <c r="F78" i="54"/>
  <c r="R78" i="54"/>
  <c r="S46" i="55"/>
  <c r="T46" i="55" s="1"/>
  <c r="F46" i="55"/>
  <c r="J46" i="55"/>
  <c r="G28" i="55"/>
  <c r="H28" i="55" s="1"/>
  <c r="J28" i="55"/>
  <c r="S28" i="55"/>
  <c r="Z28" i="55"/>
  <c r="G20" i="55"/>
  <c r="J20" i="55"/>
  <c r="E20" i="55"/>
  <c r="S20" i="55"/>
  <c r="Z20" i="55"/>
  <c r="Z79" i="54"/>
  <c r="T79" i="54"/>
  <c r="R79" i="54"/>
  <c r="H79" i="54"/>
  <c r="AC79" i="54" s="1"/>
  <c r="J79" i="54"/>
  <c r="V79" i="54"/>
  <c r="L79" i="54"/>
  <c r="F68" i="54"/>
  <c r="L68" i="54"/>
  <c r="J68" i="54"/>
  <c r="P68" i="54"/>
  <c r="X68" i="54"/>
  <c r="AB68" i="54"/>
  <c r="N68" i="54"/>
  <c r="R68" i="54"/>
  <c r="T68" i="54"/>
  <c r="G46" i="55"/>
  <c r="G57" i="55"/>
  <c r="V57" i="55"/>
  <c r="E53" i="55"/>
  <c r="F53" i="55" s="1"/>
  <c r="G53" i="55"/>
  <c r="V53" i="55"/>
  <c r="E49" i="55"/>
  <c r="G49" i="55"/>
  <c r="H49" i="55" s="1"/>
  <c r="V49" i="55"/>
  <c r="E27" i="55"/>
  <c r="F27" i="55" s="1"/>
  <c r="V27" i="55"/>
  <c r="W27" i="55"/>
  <c r="X27" i="55" s="1"/>
  <c r="G12" i="55"/>
  <c r="F12" i="55"/>
  <c r="I12" i="55"/>
  <c r="J12" i="55" s="1"/>
  <c r="S12" i="55"/>
  <c r="T12" i="55" s="1"/>
  <c r="F76" i="54"/>
  <c r="L76" i="54"/>
  <c r="X76" i="54"/>
  <c r="Z76" i="54"/>
  <c r="AB76" i="54"/>
  <c r="N76" i="54"/>
  <c r="J76" i="54"/>
  <c r="F44" i="54"/>
  <c r="G44" i="54"/>
  <c r="T44" i="54"/>
  <c r="Q44" i="54"/>
  <c r="R44" i="54" s="1"/>
  <c r="Y44" i="54"/>
  <c r="Z44" i="54" s="1"/>
  <c r="K44" i="54"/>
  <c r="K44" i="38" s="1"/>
  <c r="U44" i="54"/>
  <c r="V44" i="54" s="1"/>
  <c r="I44" i="54"/>
  <c r="I44" i="38" s="1"/>
  <c r="W44" i="54"/>
  <c r="W44" i="38" s="1"/>
  <c r="AA44" i="54"/>
  <c r="AB44" i="54" s="1"/>
  <c r="M44" i="54"/>
  <c r="N44" i="54" s="1"/>
  <c r="G35" i="54"/>
  <c r="H35" i="54" s="1"/>
  <c r="S35" i="54"/>
  <c r="T35" i="54" s="1"/>
  <c r="Z35" i="54"/>
  <c r="F35" i="54"/>
  <c r="I35" i="54"/>
  <c r="J35" i="54" s="1"/>
  <c r="U35" i="54"/>
  <c r="U35" i="38" s="1"/>
  <c r="O35" i="54"/>
  <c r="O35" i="38" s="1"/>
  <c r="W35" i="54"/>
  <c r="W35" i="38" s="1"/>
  <c r="N35" i="54"/>
  <c r="AB35" i="54"/>
  <c r="AB35" i="38" s="1"/>
  <c r="Q35" i="54"/>
  <c r="Q35" i="38" s="1"/>
  <c r="K35" i="54"/>
  <c r="K35" i="38" s="1"/>
  <c r="F41" i="55"/>
  <c r="G41" i="55"/>
  <c r="V41" i="55"/>
  <c r="F34" i="55"/>
  <c r="H34" i="55"/>
  <c r="S34" i="55"/>
  <c r="J34" i="55"/>
  <c r="G31" i="55"/>
  <c r="V31" i="55"/>
  <c r="W31" i="55"/>
  <c r="V23" i="55"/>
  <c r="E23" i="55"/>
  <c r="W23" i="55"/>
  <c r="AC73" i="54"/>
  <c r="AH73" i="54" s="1"/>
  <c r="G52" i="54"/>
  <c r="H52" i="54" s="1"/>
  <c r="E52" i="54"/>
  <c r="F52" i="54" s="1"/>
  <c r="W52" i="54"/>
  <c r="X52" i="54" s="1"/>
  <c r="Q52" i="54"/>
  <c r="R52" i="54" s="1"/>
  <c r="S52" i="54"/>
  <c r="T52" i="54" s="1"/>
  <c r="AA52" i="54"/>
  <c r="AB52" i="54" s="1"/>
  <c r="K52" i="54"/>
  <c r="K52" i="38" s="1"/>
  <c r="Y52" i="54"/>
  <c r="Z52" i="54" s="1"/>
  <c r="M52" i="54"/>
  <c r="N52" i="54" s="1"/>
  <c r="I52" i="54"/>
  <c r="J52" i="54" s="1"/>
  <c r="O52" i="54"/>
  <c r="P52" i="54" s="1"/>
  <c r="U52" i="54"/>
  <c r="U52" i="38" s="1"/>
  <c r="V33" i="55"/>
  <c r="V25" i="55"/>
  <c r="AC25" i="55" s="1"/>
  <c r="S36" i="55"/>
  <c r="G45" i="55"/>
  <c r="G33" i="55"/>
  <c r="F58" i="55"/>
  <c r="F26" i="55"/>
  <c r="AC26" i="55" s="1"/>
  <c r="X75" i="54"/>
  <c r="F72" i="54"/>
  <c r="L72" i="54"/>
  <c r="X72" i="54"/>
  <c r="AC69" i="54"/>
  <c r="AH69" i="54" s="1"/>
  <c r="S54" i="54"/>
  <c r="W54" i="54"/>
  <c r="X54" i="54" s="1"/>
  <c r="E54" i="54"/>
  <c r="U54" i="54"/>
  <c r="U54" i="38" s="1"/>
  <c r="I54" i="54"/>
  <c r="I54" i="38" s="1"/>
  <c r="P54" i="54"/>
  <c r="P54" i="38" s="1"/>
  <c r="G54" i="54"/>
  <c r="H54" i="54" s="1"/>
  <c r="Y54" i="54"/>
  <c r="Y54" i="38" s="1"/>
  <c r="M54" i="54"/>
  <c r="N54" i="54" s="1"/>
  <c r="AA54" i="54"/>
  <c r="AA54" i="38" s="1"/>
  <c r="K54" i="54"/>
  <c r="L54" i="54" s="1"/>
  <c r="L54" i="38" s="1"/>
  <c r="R54" i="54"/>
  <c r="Z71" i="54"/>
  <c r="T71" i="54"/>
  <c r="R71" i="54"/>
  <c r="Z67" i="54"/>
  <c r="F67" i="54"/>
  <c r="L67" i="54"/>
  <c r="T67" i="54"/>
  <c r="R67" i="54"/>
  <c r="G43" i="54"/>
  <c r="H43" i="54" s="1"/>
  <c r="V43" i="54"/>
  <c r="S43" i="54"/>
  <c r="T43" i="54" s="1"/>
  <c r="I43" i="54"/>
  <c r="J43" i="54" s="1"/>
  <c r="Y43" i="54"/>
  <c r="Z43" i="54" s="1"/>
  <c r="L43" i="54"/>
  <c r="AA43" i="54"/>
  <c r="AB43" i="54" s="1"/>
  <c r="O43" i="54"/>
  <c r="P43" i="54" s="1"/>
  <c r="W43" i="54"/>
  <c r="X43" i="54" s="1"/>
  <c r="E43" i="54"/>
  <c r="N43" i="54"/>
  <c r="J36" i="55"/>
  <c r="G39" i="55"/>
  <c r="F42" i="55"/>
  <c r="AC42" i="55" s="1"/>
  <c r="AH42" i="55" s="1"/>
  <c r="F80" i="54"/>
  <c r="L80" i="54"/>
  <c r="X80" i="54"/>
  <c r="P75" i="54"/>
  <c r="P75" i="38" s="1"/>
  <c r="L71" i="54"/>
  <c r="V70" i="54"/>
  <c r="V70" i="38" s="1"/>
  <c r="Z70" i="54"/>
  <c r="H70" i="54"/>
  <c r="N70" i="54"/>
  <c r="P67" i="54"/>
  <c r="E47" i="54"/>
  <c r="F47" i="54" s="1"/>
  <c r="G47" i="54"/>
  <c r="H47" i="54" s="1"/>
  <c r="S47" i="54"/>
  <c r="T47" i="54" s="1"/>
  <c r="Z47" i="54"/>
  <c r="I47" i="54"/>
  <c r="J47" i="54" s="1"/>
  <c r="U47" i="54"/>
  <c r="V47" i="54" s="1"/>
  <c r="W47" i="54"/>
  <c r="X47" i="54" s="1"/>
  <c r="AA47" i="54"/>
  <c r="AB47" i="54" s="1"/>
  <c r="L47" i="54"/>
  <c r="O47" i="54"/>
  <c r="O47" i="38" s="1"/>
  <c r="N47" i="54"/>
  <c r="E39" i="54"/>
  <c r="G39" i="54"/>
  <c r="H39" i="54" s="1"/>
  <c r="S39" i="54"/>
  <c r="T39" i="54" s="1"/>
  <c r="I39" i="54"/>
  <c r="J39" i="54" s="1"/>
  <c r="X39" i="54"/>
  <c r="L39" i="54"/>
  <c r="O39" i="54"/>
  <c r="P39" i="54" s="1"/>
  <c r="Y39" i="54"/>
  <c r="Z39" i="54" s="1"/>
  <c r="AA39" i="54"/>
  <c r="AB39" i="54" s="1"/>
  <c r="U39" i="54"/>
  <c r="V39" i="54" s="1"/>
  <c r="N39" i="54"/>
  <c r="Z75" i="54"/>
  <c r="T75" i="54"/>
  <c r="R75" i="54"/>
  <c r="AB71" i="54"/>
  <c r="N67" i="54"/>
  <c r="J56" i="54"/>
  <c r="AC56" i="54" s="1"/>
  <c r="AA28" i="54"/>
  <c r="AB28" i="54" s="1"/>
  <c r="G28" i="54"/>
  <c r="H28" i="54" s="1"/>
  <c r="V28" i="54"/>
  <c r="V28" i="38" s="1"/>
  <c r="K28" i="54"/>
  <c r="K28" i="38" s="1"/>
  <c r="I28" i="54"/>
  <c r="J28" i="54" s="1"/>
  <c r="S28" i="54"/>
  <c r="T28" i="54" s="1"/>
  <c r="Q28" i="54"/>
  <c r="R28" i="54" s="1"/>
  <c r="R28" i="38" s="1"/>
  <c r="W28" i="54"/>
  <c r="W28" i="38" s="1"/>
  <c r="Y28" i="54"/>
  <c r="Y28" i="38" s="1"/>
  <c r="E28" i="54"/>
  <c r="F20" i="54"/>
  <c r="J20" i="54"/>
  <c r="AA20" i="54"/>
  <c r="AB20" i="54" s="1"/>
  <c r="G20" i="54"/>
  <c r="V20" i="54"/>
  <c r="T20" i="54"/>
  <c r="K20" i="54"/>
  <c r="L20" i="54" s="1"/>
  <c r="Q20" i="54"/>
  <c r="X20" i="54"/>
  <c r="Y20" i="54"/>
  <c r="Z20" i="54" s="1"/>
  <c r="E55" i="54"/>
  <c r="F55" i="54" s="1"/>
  <c r="G55" i="54"/>
  <c r="H55" i="54" s="1"/>
  <c r="V55" i="54"/>
  <c r="S55" i="54"/>
  <c r="T55" i="54" s="1"/>
  <c r="Z55" i="54"/>
  <c r="I55" i="54"/>
  <c r="J55" i="54" s="1"/>
  <c r="X55" i="54"/>
  <c r="G51" i="54"/>
  <c r="H51" i="54" s="1"/>
  <c r="V51" i="54"/>
  <c r="S51" i="54"/>
  <c r="T51" i="54" s="1"/>
  <c r="Z51" i="54"/>
  <c r="Z51" i="38" s="1"/>
  <c r="F51" i="54"/>
  <c r="I51" i="54"/>
  <c r="J51" i="54" s="1"/>
  <c r="X51" i="54"/>
  <c r="F36" i="54"/>
  <c r="J36" i="54"/>
  <c r="G36" i="54"/>
  <c r="H36" i="54" s="1"/>
  <c r="V36" i="54"/>
  <c r="T36" i="54"/>
  <c r="AC66" i="55"/>
  <c r="AH66" i="55" s="1"/>
  <c r="AC66" i="8"/>
  <c r="AH66" i="8" s="1"/>
  <c r="S46" i="54"/>
  <c r="T46" i="54" s="1"/>
  <c r="Z46" i="54"/>
  <c r="W46" i="54"/>
  <c r="X46" i="54" s="1"/>
  <c r="E46" i="54"/>
  <c r="U46" i="54"/>
  <c r="V46" i="54" s="1"/>
  <c r="AB46" i="54"/>
  <c r="E31" i="54"/>
  <c r="F31" i="54" s="1"/>
  <c r="G31" i="54"/>
  <c r="H31" i="54" s="1"/>
  <c r="V31" i="54"/>
  <c r="S31" i="54"/>
  <c r="Z31" i="54"/>
  <c r="Z31" i="38" s="1"/>
  <c r="I31" i="54"/>
  <c r="X31" i="54"/>
  <c r="G27" i="54"/>
  <c r="H27" i="54" s="1"/>
  <c r="V27" i="54"/>
  <c r="S27" i="54"/>
  <c r="T27" i="54" s="1"/>
  <c r="Z27" i="54"/>
  <c r="F27" i="54"/>
  <c r="I27" i="54"/>
  <c r="J27" i="54" s="1"/>
  <c r="X27" i="54"/>
  <c r="F12" i="54"/>
  <c r="AA12" i="54"/>
  <c r="G12" i="54"/>
  <c r="K12" i="54"/>
  <c r="S38" i="54"/>
  <c r="T38" i="54" s="1"/>
  <c r="Z38" i="54"/>
  <c r="W38" i="54"/>
  <c r="X38" i="54" s="1"/>
  <c r="E38" i="54"/>
  <c r="U38" i="54"/>
  <c r="V38" i="54" s="1"/>
  <c r="AB38" i="54"/>
  <c r="AB38" i="38" s="1"/>
  <c r="E23" i="54"/>
  <c r="F23" i="54" s="1"/>
  <c r="G23" i="54"/>
  <c r="G23" i="38" s="1"/>
  <c r="V23" i="54"/>
  <c r="S23" i="54"/>
  <c r="Z23" i="54"/>
  <c r="I23" i="54"/>
  <c r="X23" i="54"/>
  <c r="G19" i="54"/>
  <c r="V19" i="54"/>
  <c r="S19" i="54"/>
  <c r="T19" i="54" s="1"/>
  <c r="Z19" i="54"/>
  <c r="F19" i="54"/>
  <c r="I19" i="54"/>
  <c r="J19" i="54" s="1"/>
  <c r="X19" i="54"/>
  <c r="S30" i="54"/>
  <c r="T30" i="54" s="1"/>
  <c r="Z30" i="54"/>
  <c r="W30" i="54"/>
  <c r="X30" i="54" s="1"/>
  <c r="E30" i="54"/>
  <c r="U30" i="54"/>
  <c r="V30" i="54" s="1"/>
  <c r="AB30" i="54"/>
  <c r="E15" i="54"/>
  <c r="G15" i="54"/>
  <c r="H15" i="54" s="1"/>
  <c r="V15" i="54"/>
  <c r="S15" i="54"/>
  <c r="T15" i="54" s="1"/>
  <c r="Z15" i="54"/>
  <c r="I15" i="54"/>
  <c r="J15" i="54" s="1"/>
  <c r="X15" i="54"/>
  <c r="G11" i="54"/>
  <c r="V11" i="54"/>
  <c r="S11" i="54"/>
  <c r="T11" i="54" s="1"/>
  <c r="F11" i="54"/>
  <c r="I11" i="54"/>
  <c r="X11" i="54"/>
  <c r="AC66" i="51"/>
  <c r="AH66" i="51" s="1"/>
  <c r="H53" i="54"/>
  <c r="AC53" i="54" s="1"/>
  <c r="H45" i="54"/>
  <c r="AC45" i="54" s="1"/>
  <c r="H37" i="54"/>
  <c r="AC37" i="54" s="1"/>
  <c r="H29" i="54"/>
  <c r="H21" i="54"/>
  <c r="AC21" i="54" s="1"/>
  <c r="AH21" i="54" s="1"/>
  <c r="H13" i="54"/>
  <c r="AC13" i="54" s="1"/>
  <c r="AC66" i="31"/>
  <c r="AH66" i="31" s="1"/>
  <c r="AC66" i="54"/>
  <c r="AH66" i="54" s="1"/>
  <c r="J22" i="54" l="1"/>
  <c r="J22" i="38" s="1"/>
  <c r="AD12" i="31"/>
  <c r="AE12" i="31" s="1"/>
  <c r="AD14" i="8"/>
  <c r="AE14" i="8" s="1"/>
  <c r="AC12" i="31"/>
  <c r="AH12" i="31" s="1"/>
  <c r="AC35" i="8"/>
  <c r="AH35" i="8" s="1"/>
  <c r="Z38" i="38"/>
  <c r="N35" i="38"/>
  <c r="AD9" i="51"/>
  <c r="AE9" i="51" s="1"/>
  <c r="K9" i="38"/>
  <c r="Q9" i="38"/>
  <c r="I60" i="35"/>
  <c r="AD9" i="54"/>
  <c r="AE9" i="54" s="1"/>
  <c r="Y22" i="38"/>
  <c r="V16" i="51"/>
  <c r="V16" i="38" s="1"/>
  <c r="H9" i="51"/>
  <c r="AC9" i="51" s="1"/>
  <c r="AH9" i="51" s="1"/>
  <c r="AD26" i="31"/>
  <c r="AE26" i="31" s="1"/>
  <c r="L34" i="51"/>
  <c r="V45" i="51"/>
  <c r="V45" i="38" s="1"/>
  <c r="T29" i="51"/>
  <c r="T29" i="38" s="1"/>
  <c r="D18" i="37"/>
  <c r="N74" i="38"/>
  <c r="L74" i="38"/>
  <c r="L79" i="38"/>
  <c r="Z71" i="38"/>
  <c r="N70" i="38"/>
  <c r="X68" i="38"/>
  <c r="P67" i="38"/>
  <c r="AC71" i="54"/>
  <c r="AH71" i="54" s="1"/>
  <c r="F78" i="38"/>
  <c r="R78" i="38"/>
  <c r="AC75" i="54"/>
  <c r="AH75" i="54" s="1"/>
  <c r="L72" i="38"/>
  <c r="H70" i="38"/>
  <c r="T74" i="38"/>
  <c r="P68" i="38"/>
  <c r="T77" i="38"/>
  <c r="T71" i="38"/>
  <c r="X72" i="38"/>
  <c r="X75" i="38"/>
  <c r="H71" i="38"/>
  <c r="V69" i="38"/>
  <c r="AC70" i="55"/>
  <c r="AH70" i="55" s="1"/>
  <c r="AB78" i="38"/>
  <c r="AB71" i="38"/>
  <c r="AC74" i="55"/>
  <c r="AH74" i="55" s="1"/>
  <c r="AC71" i="55"/>
  <c r="AH71" i="55" s="1"/>
  <c r="H74" i="38"/>
  <c r="P71" i="38"/>
  <c r="F75" i="38"/>
  <c r="J72" i="38"/>
  <c r="H78" i="38"/>
  <c r="N77" i="38"/>
  <c r="R69" i="38"/>
  <c r="V78" i="38"/>
  <c r="P77" i="38"/>
  <c r="N78" i="38"/>
  <c r="J77" i="38"/>
  <c r="T69" i="38"/>
  <c r="R81" i="55"/>
  <c r="L76" i="38"/>
  <c r="P78" i="38"/>
  <c r="Z75" i="38"/>
  <c r="X74" i="38"/>
  <c r="AB69" i="38"/>
  <c r="F68" i="38"/>
  <c r="H76" i="38"/>
  <c r="AB77" i="38"/>
  <c r="F80" i="38"/>
  <c r="X79" i="38"/>
  <c r="AC66" i="38"/>
  <c r="AH66" i="38" s="1"/>
  <c r="V74" i="38"/>
  <c r="Z78" i="38"/>
  <c r="P70" i="38"/>
  <c r="L71" i="38"/>
  <c r="AB75" i="38"/>
  <c r="N79" i="38"/>
  <c r="P74" i="38"/>
  <c r="V68" i="38"/>
  <c r="L67" i="38"/>
  <c r="F67" i="38"/>
  <c r="R77" i="38"/>
  <c r="J70" i="38"/>
  <c r="R75" i="38"/>
  <c r="J79" i="38"/>
  <c r="F71" i="38"/>
  <c r="J68" i="38"/>
  <c r="F74" i="38"/>
  <c r="AC77" i="51"/>
  <c r="R79" i="38"/>
  <c r="R68" i="38"/>
  <c r="L68" i="38"/>
  <c r="R67" i="38"/>
  <c r="AC70" i="51"/>
  <c r="AH70" i="51" s="1"/>
  <c r="H67" i="38"/>
  <c r="R70" i="38"/>
  <c r="Z79" i="38"/>
  <c r="H77" i="38"/>
  <c r="R71" i="38"/>
  <c r="V79" i="38"/>
  <c r="L69" i="38"/>
  <c r="T76" i="38"/>
  <c r="N67" i="38"/>
  <c r="L77" i="38"/>
  <c r="V75" i="38"/>
  <c r="Z68" i="38"/>
  <c r="AC71" i="51"/>
  <c r="AH71" i="51" s="1"/>
  <c r="Z70" i="38"/>
  <c r="AC80" i="51"/>
  <c r="L75" i="38"/>
  <c r="V71" i="38"/>
  <c r="Z74" i="38"/>
  <c r="J81" i="51"/>
  <c r="Z67" i="38"/>
  <c r="AB67" i="38"/>
  <c r="T67" i="38"/>
  <c r="N76" i="38"/>
  <c r="H81" i="31"/>
  <c r="AC67" i="31"/>
  <c r="AC74" i="31"/>
  <c r="AH74" i="31" s="1"/>
  <c r="F79" i="38"/>
  <c r="X67" i="38"/>
  <c r="N73" i="38"/>
  <c r="R74" i="38"/>
  <c r="H73" i="38"/>
  <c r="L80" i="38"/>
  <c r="T81" i="31"/>
  <c r="X69" i="38"/>
  <c r="H79" i="38"/>
  <c r="L73" i="38"/>
  <c r="J74" i="38"/>
  <c r="F81" i="31"/>
  <c r="F73" i="38"/>
  <c r="H69" i="38"/>
  <c r="V67" i="38"/>
  <c r="Z77" i="38"/>
  <c r="AB79" i="38"/>
  <c r="Z73" i="38"/>
  <c r="AC69" i="8"/>
  <c r="AH69" i="8" s="1"/>
  <c r="AC68" i="8"/>
  <c r="AH68" i="8" s="1"/>
  <c r="T68" i="38"/>
  <c r="X28" i="54"/>
  <c r="X28" i="38" s="1"/>
  <c r="J54" i="54"/>
  <c r="J54" i="38" s="1"/>
  <c r="L52" i="54"/>
  <c r="L52" i="38" s="1"/>
  <c r="G20" i="38"/>
  <c r="I19" i="38"/>
  <c r="W22" i="38"/>
  <c r="AA20" i="38"/>
  <c r="L28" i="54"/>
  <c r="L28" i="38" s="1"/>
  <c r="X35" i="54"/>
  <c r="X35" i="38" s="1"/>
  <c r="L44" i="54"/>
  <c r="L44" i="38" s="1"/>
  <c r="Y20" i="38"/>
  <c r="AD36" i="54"/>
  <c r="AE36" i="54" s="1"/>
  <c r="S30" i="38"/>
  <c r="G49" i="38"/>
  <c r="G46" i="38"/>
  <c r="S44" i="38"/>
  <c r="L9" i="55"/>
  <c r="L9" i="38" s="1"/>
  <c r="J21" i="55"/>
  <c r="J21" i="38" s="1"/>
  <c r="W37" i="38"/>
  <c r="Y47" i="38"/>
  <c r="AD13" i="55"/>
  <c r="AE13" i="55" s="1"/>
  <c r="I47" i="38"/>
  <c r="T18" i="55"/>
  <c r="T18" i="38" s="1"/>
  <c r="S34" i="38"/>
  <c r="AA30" i="38"/>
  <c r="U9" i="38"/>
  <c r="W30" i="38"/>
  <c r="J58" i="51"/>
  <c r="J58" i="38" s="1"/>
  <c r="M49" i="38"/>
  <c r="Z30" i="31"/>
  <c r="Z30" i="38" s="1"/>
  <c r="AD25" i="31"/>
  <c r="AE25" i="31" s="1"/>
  <c r="F41" i="31"/>
  <c r="AC41" i="31" s="1"/>
  <c r="AH41" i="31" s="1"/>
  <c r="H58" i="31"/>
  <c r="H58" i="38" s="1"/>
  <c r="V33" i="31"/>
  <c r="V33" i="38" s="1"/>
  <c r="O10" i="38"/>
  <c r="L15" i="38"/>
  <c r="AC21" i="8"/>
  <c r="AH21" i="8" s="1"/>
  <c r="Y10" i="38"/>
  <c r="V19" i="38"/>
  <c r="V55" i="8"/>
  <c r="V55" i="38" s="1"/>
  <c r="T33" i="38"/>
  <c r="R38" i="8"/>
  <c r="R38" i="38" s="1"/>
  <c r="AD10" i="8"/>
  <c r="AE10" i="8" s="1"/>
  <c r="Y12" i="38"/>
  <c r="W12" i="38"/>
  <c r="S10" i="38"/>
  <c r="Y13" i="38"/>
  <c r="Y9" i="38"/>
  <c r="W13" i="38"/>
  <c r="T49" i="38"/>
  <c r="L24" i="8"/>
  <c r="L24" i="38" s="1"/>
  <c r="Q10" i="38"/>
  <c r="Z24" i="8"/>
  <c r="Z24" i="38" s="1"/>
  <c r="L50" i="8"/>
  <c r="L50" i="38" s="1"/>
  <c r="P55" i="8"/>
  <c r="P55" i="38" s="1"/>
  <c r="AC13" i="55"/>
  <c r="AH13" i="55" s="1"/>
  <c r="R50" i="38"/>
  <c r="Z34" i="38"/>
  <c r="K40" i="35"/>
  <c r="K59" i="35" s="1"/>
  <c r="AB13" i="38"/>
  <c r="I40" i="35"/>
  <c r="I59" i="35" s="1"/>
  <c r="AC19" i="31"/>
  <c r="AH19" i="31" s="1"/>
  <c r="M13" i="38"/>
  <c r="I13" i="38"/>
  <c r="X19" i="38"/>
  <c r="R10" i="38"/>
  <c r="X12" i="51"/>
  <c r="X12" i="38" s="1"/>
  <c r="O12" i="38"/>
  <c r="AA12" i="38"/>
  <c r="Z12" i="38"/>
  <c r="G12" i="38"/>
  <c r="N10" i="38"/>
  <c r="V53" i="38"/>
  <c r="E11" i="38"/>
  <c r="L10" i="38"/>
  <c r="J53" i="35"/>
  <c r="J55" i="35" s="1"/>
  <c r="K61" i="35" s="1"/>
  <c r="P40" i="35"/>
  <c r="P59" i="35" s="1"/>
  <c r="P53" i="35"/>
  <c r="P55" i="35" s="1"/>
  <c r="P60" i="35" s="1"/>
  <c r="AD10" i="55"/>
  <c r="AE10" i="55" s="1"/>
  <c r="T10" i="38"/>
  <c r="Q40" i="35"/>
  <c r="M10" i="38"/>
  <c r="AC10" i="55"/>
  <c r="AH10" i="55" s="1"/>
  <c r="Z10" i="38"/>
  <c r="K10" i="38"/>
  <c r="L53" i="35"/>
  <c r="L55" i="35" s="1"/>
  <c r="L40" i="35"/>
  <c r="L59" i="35" s="1"/>
  <c r="H40" i="35"/>
  <c r="H59" i="35" s="1"/>
  <c r="H53" i="35"/>
  <c r="H55" i="35" s="1"/>
  <c r="I61" i="35" s="1"/>
  <c r="J15" i="38"/>
  <c r="J42" i="38"/>
  <c r="O40" i="35"/>
  <c r="O59" i="35" s="1"/>
  <c r="O53" i="35"/>
  <c r="O55" i="35" s="1"/>
  <c r="F40" i="35"/>
  <c r="F59" i="35" s="1"/>
  <c r="F53" i="35"/>
  <c r="F55" i="35" s="1"/>
  <c r="N53" i="35"/>
  <c r="N55" i="35" s="1"/>
  <c r="N40" i="35"/>
  <c r="N59" i="35" s="1"/>
  <c r="K60" i="35"/>
  <c r="V31" i="38"/>
  <c r="AC27" i="55"/>
  <c r="AH27" i="55" s="1"/>
  <c r="V9" i="38"/>
  <c r="H16" i="38"/>
  <c r="L47" i="38"/>
  <c r="AB20" i="38"/>
  <c r="N11" i="38"/>
  <c r="T14" i="38"/>
  <c r="E40" i="35"/>
  <c r="E53" i="35"/>
  <c r="E55" i="35" s="1"/>
  <c r="G40" i="35"/>
  <c r="G59" i="35" s="1"/>
  <c r="G53" i="35"/>
  <c r="G55" i="35" s="1"/>
  <c r="AC58" i="55"/>
  <c r="AH58" i="55" s="1"/>
  <c r="F50" i="38"/>
  <c r="AB9" i="38"/>
  <c r="T26" i="38"/>
  <c r="AD9" i="8"/>
  <c r="AE9" i="8" s="1"/>
  <c r="AA9" i="38"/>
  <c r="M53" i="35"/>
  <c r="M55" i="35" s="1"/>
  <c r="M40" i="35"/>
  <c r="M59" i="35" s="1"/>
  <c r="O9" i="38"/>
  <c r="P9" i="8"/>
  <c r="P9" i="38" s="1"/>
  <c r="AC77" i="55"/>
  <c r="N81" i="31"/>
  <c r="J76" i="38"/>
  <c r="Z76" i="38"/>
  <c r="X76" i="38"/>
  <c r="R76" i="38"/>
  <c r="J81" i="54"/>
  <c r="L81" i="55"/>
  <c r="AC76" i="51"/>
  <c r="AB81" i="51"/>
  <c r="F76" i="38"/>
  <c r="P76" i="38"/>
  <c r="V76" i="38"/>
  <c r="AB76" i="38"/>
  <c r="AA52" i="38"/>
  <c r="AA61" i="55"/>
  <c r="AB30" i="31"/>
  <c r="AB30" i="38" s="1"/>
  <c r="AC45" i="8"/>
  <c r="AH45" i="8" s="1"/>
  <c r="AB44" i="38"/>
  <c r="AA26" i="38"/>
  <c r="AB54" i="54"/>
  <c r="AB54" i="38" s="1"/>
  <c r="AB39" i="38"/>
  <c r="Z47" i="51"/>
  <c r="Z47" i="38" s="1"/>
  <c r="Y16" i="38"/>
  <c r="Z48" i="38"/>
  <c r="Z37" i="51"/>
  <c r="Z37" i="38" s="1"/>
  <c r="Z14" i="38"/>
  <c r="Y44" i="38"/>
  <c r="Y14" i="38"/>
  <c r="X14" i="38"/>
  <c r="X27" i="38"/>
  <c r="X25" i="8"/>
  <c r="X25" i="38" s="1"/>
  <c r="W50" i="38"/>
  <c r="AI56" i="55"/>
  <c r="X46" i="38"/>
  <c r="X43" i="38"/>
  <c r="W14" i="38"/>
  <c r="AD31" i="55"/>
  <c r="AE31" i="55" s="1"/>
  <c r="X44" i="54"/>
  <c r="X34" i="51"/>
  <c r="X34" i="38" s="1"/>
  <c r="X50" i="8"/>
  <c r="X50" i="38" s="1"/>
  <c r="V52" i="54"/>
  <c r="V52" i="38" s="1"/>
  <c r="V15" i="38"/>
  <c r="V48" i="38"/>
  <c r="V25" i="8"/>
  <c r="V25" i="38" s="1"/>
  <c r="V58" i="51"/>
  <c r="V58" i="38" s="1"/>
  <c r="V46" i="38"/>
  <c r="V49" i="31"/>
  <c r="V49" i="38" s="1"/>
  <c r="T38" i="38"/>
  <c r="S47" i="38"/>
  <c r="S22" i="38"/>
  <c r="T37" i="38"/>
  <c r="S38" i="38"/>
  <c r="AI33" i="54"/>
  <c r="S61" i="51"/>
  <c r="S11" i="38"/>
  <c r="R37" i="51"/>
  <c r="R37" i="38" s="1"/>
  <c r="R19" i="8"/>
  <c r="R19" i="38" s="1"/>
  <c r="Q13" i="38"/>
  <c r="Q61" i="51"/>
  <c r="R46" i="31"/>
  <c r="R46" i="38" s="1"/>
  <c r="AI15" i="31"/>
  <c r="R13" i="38"/>
  <c r="Q29" i="38"/>
  <c r="Q47" i="38"/>
  <c r="AI49" i="54"/>
  <c r="R35" i="54"/>
  <c r="R35" i="38" s="1"/>
  <c r="R16" i="51"/>
  <c r="R16" i="38" s="1"/>
  <c r="AD38" i="8"/>
  <c r="AE38" i="8" s="1"/>
  <c r="R17" i="38"/>
  <c r="AI16" i="55"/>
  <c r="AI38" i="55"/>
  <c r="R47" i="38"/>
  <c r="AH15" i="31"/>
  <c r="P44" i="55"/>
  <c r="P44" i="38" s="1"/>
  <c r="O52" i="38"/>
  <c r="P12" i="8"/>
  <c r="P12" i="38" s="1"/>
  <c r="O17" i="38"/>
  <c r="O14" i="38"/>
  <c r="N43" i="38"/>
  <c r="N55" i="8"/>
  <c r="N55" i="38" s="1"/>
  <c r="M17" i="38"/>
  <c r="N44" i="38"/>
  <c r="N39" i="8"/>
  <c r="N39" i="38" s="1"/>
  <c r="M61" i="54"/>
  <c r="N22" i="54"/>
  <c r="N22" i="38" s="1"/>
  <c r="AI40" i="54"/>
  <c r="N13" i="51"/>
  <c r="N13" i="38" s="1"/>
  <c r="AI58" i="54"/>
  <c r="AI47" i="31"/>
  <c r="AH49" i="54"/>
  <c r="N32" i="38"/>
  <c r="AI28" i="31"/>
  <c r="N47" i="38"/>
  <c r="AI18" i="54"/>
  <c r="AI42" i="54"/>
  <c r="L27" i="38"/>
  <c r="AI17" i="54"/>
  <c r="L26" i="51"/>
  <c r="L26" i="38" s="1"/>
  <c r="K30" i="38"/>
  <c r="AI55" i="31"/>
  <c r="K14" i="38"/>
  <c r="K21" i="38"/>
  <c r="AI31" i="31"/>
  <c r="AI55" i="51"/>
  <c r="AI40" i="55"/>
  <c r="AI49" i="51"/>
  <c r="L16" i="51"/>
  <c r="L16" i="38" s="1"/>
  <c r="L41" i="8"/>
  <c r="L41" i="38" s="1"/>
  <c r="L20" i="38"/>
  <c r="AH28" i="31"/>
  <c r="AI23" i="51"/>
  <c r="AI26" i="54"/>
  <c r="AI10" i="54"/>
  <c r="AH54" i="55"/>
  <c r="AI54" i="55"/>
  <c r="AD19" i="54"/>
  <c r="AE19" i="54" s="1"/>
  <c r="AI57" i="51"/>
  <c r="AC29" i="31"/>
  <c r="AH29" i="31" s="1"/>
  <c r="AC45" i="31"/>
  <c r="AH45" i="31" s="1"/>
  <c r="I17" i="38"/>
  <c r="I38" i="38"/>
  <c r="I35" i="38"/>
  <c r="J35" i="51"/>
  <c r="J35" i="38" s="1"/>
  <c r="I30" i="38"/>
  <c r="J20" i="38"/>
  <c r="AD38" i="51"/>
  <c r="AE38" i="51" s="1"/>
  <c r="I11" i="38"/>
  <c r="I14" i="38"/>
  <c r="J56" i="38"/>
  <c r="AI57" i="54"/>
  <c r="AI51" i="55"/>
  <c r="H10" i="38"/>
  <c r="AC17" i="31"/>
  <c r="AH17" i="31" s="1"/>
  <c r="AD50" i="8"/>
  <c r="AE50" i="8" s="1"/>
  <c r="H38" i="38"/>
  <c r="AD12" i="51"/>
  <c r="AE12" i="51" s="1"/>
  <c r="G47" i="38"/>
  <c r="H30" i="38"/>
  <c r="G17" i="38"/>
  <c r="G27" i="38"/>
  <c r="AI31" i="8"/>
  <c r="AI25" i="54"/>
  <c r="AI48" i="54"/>
  <c r="AI21" i="54"/>
  <c r="AE56" i="55"/>
  <c r="AI50" i="54"/>
  <c r="AI16" i="54"/>
  <c r="AH10" i="54"/>
  <c r="AD29" i="51"/>
  <c r="AE29" i="51" s="1"/>
  <c r="H21" i="55"/>
  <c r="H21" i="38" s="1"/>
  <c r="H12" i="51"/>
  <c r="AD28" i="54"/>
  <c r="AE28" i="54" s="1"/>
  <c r="AD39" i="54"/>
  <c r="AE39" i="54" s="1"/>
  <c r="G37" i="38"/>
  <c r="H47" i="51"/>
  <c r="H47" i="38" s="1"/>
  <c r="AI39" i="31"/>
  <c r="AI22" i="55"/>
  <c r="AI24" i="55"/>
  <c r="AE24" i="55"/>
  <c r="E23" i="38"/>
  <c r="F57" i="31"/>
  <c r="AC57" i="31" s="1"/>
  <c r="AH57" i="31" s="1"/>
  <c r="E61" i="8"/>
  <c r="E57" i="38"/>
  <c r="AI36" i="31"/>
  <c r="E50" i="38"/>
  <c r="AI41" i="54"/>
  <c r="AI34" i="54"/>
  <c r="AI29" i="55"/>
  <c r="AH29" i="55"/>
  <c r="AI44" i="31"/>
  <c r="AI32" i="8"/>
  <c r="F37" i="38"/>
  <c r="N12" i="38"/>
  <c r="AE33" i="8"/>
  <c r="L11" i="38"/>
  <c r="F24" i="38"/>
  <c r="N50" i="38"/>
  <c r="F18" i="38"/>
  <c r="V17" i="38"/>
  <c r="AH21" i="51"/>
  <c r="AI21" i="51"/>
  <c r="AC34" i="31"/>
  <c r="AH34" i="31" s="1"/>
  <c r="H34" i="38"/>
  <c r="F33" i="38"/>
  <c r="L12" i="54"/>
  <c r="L12" i="38" s="1"/>
  <c r="K61" i="54"/>
  <c r="H39" i="55"/>
  <c r="AC39" i="55" s="1"/>
  <c r="AH39" i="55" s="1"/>
  <c r="AD39" i="55"/>
  <c r="Z81" i="54"/>
  <c r="AI25" i="55"/>
  <c r="AH25" i="55"/>
  <c r="AC37" i="55"/>
  <c r="AH37" i="55" s="1"/>
  <c r="AC30" i="55"/>
  <c r="AH30" i="55" s="1"/>
  <c r="T35" i="51"/>
  <c r="T35" i="38" s="1"/>
  <c r="S35" i="38"/>
  <c r="AD9" i="31"/>
  <c r="E61" i="31"/>
  <c r="AD48" i="31"/>
  <c r="F48" i="31"/>
  <c r="E48" i="38"/>
  <c r="AD17" i="55"/>
  <c r="AE50" i="31"/>
  <c r="AD40" i="8"/>
  <c r="T40" i="8"/>
  <c r="S40" i="38"/>
  <c r="AB47" i="38"/>
  <c r="R81" i="51"/>
  <c r="AD34" i="51"/>
  <c r="E34" i="38"/>
  <c r="K51" i="38"/>
  <c r="L51" i="8"/>
  <c r="L51" i="38" s="1"/>
  <c r="Z81" i="31"/>
  <c r="L57" i="8"/>
  <c r="L57" i="38" s="1"/>
  <c r="K57" i="38"/>
  <c r="Q36" i="38"/>
  <c r="R36" i="8"/>
  <c r="R36" i="38" s="1"/>
  <c r="P46" i="8"/>
  <c r="P46" i="38" s="1"/>
  <c r="Q61" i="55"/>
  <c r="AD29" i="8"/>
  <c r="E29" i="38"/>
  <c r="Z22" i="38"/>
  <c r="T16" i="38"/>
  <c r="Y43" i="38"/>
  <c r="AB52" i="38"/>
  <c r="T81" i="8"/>
  <c r="AD15" i="54"/>
  <c r="AC27" i="54"/>
  <c r="AH27" i="54" s="1"/>
  <c r="AC72" i="54"/>
  <c r="AH72" i="54" s="1"/>
  <c r="AD46" i="55"/>
  <c r="H46" i="55"/>
  <c r="AC46" i="55" s="1"/>
  <c r="AH46" i="55" s="1"/>
  <c r="H15" i="55"/>
  <c r="H15" i="38" s="1"/>
  <c r="G15" i="38"/>
  <c r="X52" i="55"/>
  <c r="X52" i="38" s="1"/>
  <c r="W52" i="38"/>
  <c r="AC74" i="54"/>
  <c r="AH74" i="54" s="1"/>
  <c r="R9" i="38"/>
  <c r="AB18" i="55"/>
  <c r="AB18" i="38" s="1"/>
  <c r="AA18" i="38"/>
  <c r="AB81" i="55"/>
  <c r="E40" i="38"/>
  <c r="AD40" i="51"/>
  <c r="F15" i="51"/>
  <c r="AD15" i="51"/>
  <c r="E15" i="38"/>
  <c r="AD38" i="31"/>
  <c r="G38" i="38"/>
  <c r="X26" i="51"/>
  <c r="X26" i="38" s="1"/>
  <c r="W26" i="38"/>
  <c r="X45" i="51"/>
  <c r="X45" i="38" s="1"/>
  <c r="W45" i="38"/>
  <c r="AD45" i="51"/>
  <c r="E45" i="38"/>
  <c r="F45" i="51"/>
  <c r="J10" i="31"/>
  <c r="I61" i="31"/>
  <c r="AB10" i="31"/>
  <c r="AA61" i="31"/>
  <c r="AB17" i="55"/>
  <c r="AB17" i="38" s="1"/>
  <c r="H9" i="31"/>
  <c r="G61" i="31"/>
  <c r="G9" i="38"/>
  <c r="H49" i="31"/>
  <c r="T15" i="8"/>
  <c r="S15" i="38"/>
  <c r="AD15" i="8"/>
  <c r="AC69" i="55"/>
  <c r="AH69" i="55" s="1"/>
  <c r="W47" i="38"/>
  <c r="H26" i="8"/>
  <c r="G26" i="38"/>
  <c r="AD26" i="8"/>
  <c r="H81" i="51"/>
  <c r="T81" i="51"/>
  <c r="F29" i="51"/>
  <c r="V34" i="51"/>
  <c r="V34" i="38" s="1"/>
  <c r="Y11" i="38"/>
  <c r="Y61" i="31"/>
  <c r="W61" i="31"/>
  <c r="X11" i="31"/>
  <c r="W11" i="38"/>
  <c r="V20" i="38"/>
  <c r="E51" i="38"/>
  <c r="AD51" i="8"/>
  <c r="G13" i="38"/>
  <c r="H13" i="8"/>
  <c r="AD13" i="8"/>
  <c r="G61" i="8"/>
  <c r="F25" i="8"/>
  <c r="E25" i="38"/>
  <c r="AD25" i="8"/>
  <c r="Q57" i="38"/>
  <c r="R57" i="8"/>
  <c r="R57" i="38" s="1"/>
  <c r="I52" i="38"/>
  <c r="J52" i="8"/>
  <c r="J52" i="38" s="1"/>
  <c r="AD16" i="51"/>
  <c r="AC78" i="51"/>
  <c r="AD46" i="31"/>
  <c r="F46" i="31"/>
  <c r="G19" i="38"/>
  <c r="H19" i="8"/>
  <c r="Q52" i="38"/>
  <c r="S43" i="38"/>
  <c r="O38" i="38"/>
  <c r="P38" i="8"/>
  <c r="P38" i="38" s="1"/>
  <c r="Q12" i="38"/>
  <c r="Q61" i="8"/>
  <c r="Q30" i="38"/>
  <c r="R30" i="31"/>
  <c r="R30" i="38" s="1"/>
  <c r="N30" i="38"/>
  <c r="AC73" i="8"/>
  <c r="AH73" i="8" s="1"/>
  <c r="S46" i="38"/>
  <c r="N27" i="31"/>
  <c r="N27" i="38" s="1"/>
  <c r="F22" i="8"/>
  <c r="E22" i="38"/>
  <c r="AD22" i="8"/>
  <c r="M29" i="38"/>
  <c r="N29" i="8"/>
  <c r="N29" i="38" s="1"/>
  <c r="I39" i="38"/>
  <c r="J39" i="8"/>
  <c r="J39" i="38" s="1"/>
  <c r="T17" i="38"/>
  <c r="U44" i="38"/>
  <c r="AE21" i="31"/>
  <c r="AE52" i="31"/>
  <c r="AI52" i="31"/>
  <c r="V43" i="38"/>
  <c r="Z43" i="38"/>
  <c r="O27" i="38"/>
  <c r="S16" i="38"/>
  <c r="AI50" i="51"/>
  <c r="AE50" i="51"/>
  <c r="AI40" i="31"/>
  <c r="AB14" i="38"/>
  <c r="E9" i="38"/>
  <c r="AD19" i="8"/>
  <c r="Z55" i="8"/>
  <c r="Z55" i="38" s="1"/>
  <c r="J34" i="38"/>
  <c r="AC34" i="8"/>
  <c r="AH34" i="8" s="1"/>
  <c r="W61" i="8"/>
  <c r="U46" i="38"/>
  <c r="L81" i="8"/>
  <c r="R81" i="8"/>
  <c r="O21" i="38"/>
  <c r="T47" i="38"/>
  <c r="AC53" i="31"/>
  <c r="AC20" i="8"/>
  <c r="AH20" i="8" s="1"/>
  <c r="AH13" i="54"/>
  <c r="AI13" i="54"/>
  <c r="J11" i="54"/>
  <c r="I61" i="54"/>
  <c r="J23" i="54"/>
  <c r="J23" i="38" s="1"/>
  <c r="I23" i="38"/>
  <c r="T31" i="54"/>
  <c r="T31" i="38" s="1"/>
  <c r="S31" i="38"/>
  <c r="F46" i="54"/>
  <c r="AC46" i="54" s="1"/>
  <c r="AH46" i="54" s="1"/>
  <c r="AD46" i="54"/>
  <c r="AC55" i="54"/>
  <c r="AH55" i="54" s="1"/>
  <c r="Z28" i="54"/>
  <c r="Z28" i="38" s="1"/>
  <c r="P47" i="54"/>
  <c r="P47" i="38" s="1"/>
  <c r="F54" i="54"/>
  <c r="AD54" i="54"/>
  <c r="E54" i="38"/>
  <c r="T34" i="55"/>
  <c r="T34" i="38" s="1"/>
  <c r="AD34" i="55"/>
  <c r="L35" i="54"/>
  <c r="L35" i="38" s="1"/>
  <c r="V35" i="54"/>
  <c r="H12" i="55"/>
  <c r="AC12" i="55" s="1"/>
  <c r="AH12" i="55" s="1"/>
  <c r="AD12" i="55"/>
  <c r="H31" i="55"/>
  <c r="AD11" i="55"/>
  <c r="E61" i="55"/>
  <c r="K61" i="55"/>
  <c r="AD30" i="55"/>
  <c r="AH24" i="51"/>
  <c r="AI24" i="51"/>
  <c r="AD44" i="55"/>
  <c r="AA44" i="38"/>
  <c r="V81" i="55"/>
  <c r="H35" i="38"/>
  <c r="Z21" i="55"/>
  <c r="Z21" i="38" s="1"/>
  <c r="X42" i="51"/>
  <c r="X42" i="38" s="1"/>
  <c r="W42" i="38"/>
  <c r="AC75" i="51"/>
  <c r="AH75" i="51" s="1"/>
  <c r="H22" i="31"/>
  <c r="AC22" i="31" s="1"/>
  <c r="AH22" i="31" s="1"/>
  <c r="AC38" i="31"/>
  <c r="AH38" i="31" s="1"/>
  <c r="AE57" i="31"/>
  <c r="G42" i="38"/>
  <c r="AD42" i="31"/>
  <c r="AC78" i="55"/>
  <c r="AB45" i="51"/>
  <c r="I12" i="38"/>
  <c r="T12" i="51"/>
  <c r="T12" i="38" s="1"/>
  <c r="M33" i="38"/>
  <c r="N33" i="31"/>
  <c r="N33" i="38" s="1"/>
  <c r="F42" i="8"/>
  <c r="E42" i="38"/>
  <c r="AD42" i="8"/>
  <c r="K37" i="38"/>
  <c r="L37" i="51"/>
  <c r="L37" i="38" s="1"/>
  <c r="X37" i="51"/>
  <c r="X37" i="38" s="1"/>
  <c r="AA47" i="38"/>
  <c r="AA28" i="38"/>
  <c r="AB28" i="8"/>
  <c r="AB28" i="38" s="1"/>
  <c r="N81" i="51"/>
  <c r="AB34" i="51"/>
  <c r="AB34" i="38" s="1"/>
  <c r="O61" i="31"/>
  <c r="O11" i="38"/>
  <c r="P11" i="31"/>
  <c r="P11" i="38" s="1"/>
  <c r="T11" i="31"/>
  <c r="T11" i="38" s="1"/>
  <c r="W24" i="38"/>
  <c r="X24" i="8"/>
  <c r="X24" i="38" s="1"/>
  <c r="M46" i="38"/>
  <c r="N46" i="8"/>
  <c r="N46" i="38" s="1"/>
  <c r="V51" i="8"/>
  <c r="V51" i="38" s="1"/>
  <c r="AC74" i="8"/>
  <c r="AH74" i="8" s="1"/>
  <c r="R81" i="31"/>
  <c r="V13" i="8"/>
  <c r="V13" i="38" s="1"/>
  <c r="U13" i="38"/>
  <c r="F19" i="38"/>
  <c r="F36" i="38"/>
  <c r="X36" i="8"/>
  <c r="X36" i="38" s="1"/>
  <c r="P52" i="8"/>
  <c r="P52" i="38" s="1"/>
  <c r="AC68" i="51"/>
  <c r="AH68" i="51" s="1"/>
  <c r="AC76" i="31"/>
  <c r="K38" i="38"/>
  <c r="L38" i="8"/>
  <c r="L38" i="38" s="1"/>
  <c r="AA21" i="38"/>
  <c r="J30" i="31"/>
  <c r="J30" i="38" s="1"/>
  <c r="G30" i="38"/>
  <c r="AA10" i="38"/>
  <c r="AE53" i="8"/>
  <c r="S26" i="38"/>
  <c r="AA22" i="38"/>
  <c r="Z29" i="8"/>
  <c r="Z29" i="38" s="1"/>
  <c r="Y29" i="38"/>
  <c r="K39" i="38"/>
  <c r="L39" i="8"/>
  <c r="L39" i="38" s="1"/>
  <c r="E39" i="38"/>
  <c r="AD39" i="8"/>
  <c r="Q28" i="38"/>
  <c r="O61" i="54"/>
  <c r="P14" i="54"/>
  <c r="K17" i="38"/>
  <c r="N17" i="38"/>
  <c r="M61" i="51"/>
  <c r="AC76" i="8"/>
  <c r="P51" i="8"/>
  <c r="P51" i="38" s="1"/>
  <c r="AC21" i="31"/>
  <c r="AH21" i="31" s="1"/>
  <c r="AH25" i="51"/>
  <c r="AI25" i="51"/>
  <c r="J36" i="38"/>
  <c r="I43" i="38"/>
  <c r="AA27" i="38"/>
  <c r="AE18" i="8"/>
  <c r="AE20" i="31"/>
  <c r="S27" i="38"/>
  <c r="T27" i="8"/>
  <c r="T27" i="38" s="1"/>
  <c r="L34" i="38"/>
  <c r="AE56" i="31"/>
  <c r="AE48" i="8"/>
  <c r="U14" i="38"/>
  <c r="AI42" i="55"/>
  <c r="Z52" i="38"/>
  <c r="R55" i="8"/>
  <c r="R55" i="38" s="1"/>
  <c r="E55" i="38"/>
  <c r="AD55" i="8"/>
  <c r="F55" i="8"/>
  <c r="O61" i="8"/>
  <c r="N26" i="38"/>
  <c r="AE20" i="8"/>
  <c r="Z20" i="38"/>
  <c r="T51" i="38"/>
  <c r="J81" i="8"/>
  <c r="H81" i="8"/>
  <c r="P21" i="38"/>
  <c r="AD13" i="51"/>
  <c r="R20" i="54"/>
  <c r="R20" i="38" s="1"/>
  <c r="Q20" i="38"/>
  <c r="V81" i="54"/>
  <c r="Z15" i="55"/>
  <c r="Z15" i="38" s="1"/>
  <c r="Y15" i="38"/>
  <c r="G61" i="54"/>
  <c r="AD11" i="54"/>
  <c r="AC72" i="55"/>
  <c r="AH72" i="55" s="1"/>
  <c r="AC54" i="31"/>
  <c r="AH54" i="31" s="1"/>
  <c r="T48" i="31"/>
  <c r="T48" i="38" s="1"/>
  <c r="S48" i="38"/>
  <c r="W54" i="38"/>
  <c r="AD54" i="8"/>
  <c r="K61" i="31"/>
  <c r="K11" i="38"/>
  <c r="E12" i="38"/>
  <c r="F12" i="8"/>
  <c r="AD12" i="8"/>
  <c r="H51" i="38"/>
  <c r="AE41" i="51"/>
  <c r="Z19" i="8"/>
  <c r="Z19" i="38" s="1"/>
  <c r="Y19" i="38"/>
  <c r="T39" i="8"/>
  <c r="T39" i="38" s="1"/>
  <c r="S39" i="38"/>
  <c r="AD17" i="8"/>
  <c r="E17" i="38"/>
  <c r="K43" i="38"/>
  <c r="L43" i="8"/>
  <c r="L43" i="38" s="1"/>
  <c r="E28" i="38"/>
  <c r="AI56" i="54"/>
  <c r="AH56" i="54"/>
  <c r="H12" i="54"/>
  <c r="AD12" i="54"/>
  <c r="AC68" i="54"/>
  <c r="AH68" i="54" s="1"/>
  <c r="AC78" i="54"/>
  <c r="N15" i="55"/>
  <c r="N15" i="38" s="1"/>
  <c r="M15" i="38"/>
  <c r="F14" i="51"/>
  <c r="AC14" i="51" s="1"/>
  <c r="AH14" i="51" s="1"/>
  <c r="AD14" i="51"/>
  <c r="L18" i="55"/>
  <c r="L18" i="38" s="1"/>
  <c r="K18" i="38"/>
  <c r="E35" i="38"/>
  <c r="AD35" i="51"/>
  <c r="X58" i="51"/>
  <c r="X58" i="38" s="1"/>
  <c r="W58" i="38"/>
  <c r="AB42" i="31"/>
  <c r="AB42" i="38" s="1"/>
  <c r="AA42" i="38"/>
  <c r="J26" i="38"/>
  <c r="V37" i="51"/>
  <c r="V37" i="38" s="1"/>
  <c r="U37" i="38"/>
  <c r="M61" i="8"/>
  <c r="M12" i="38"/>
  <c r="I46" i="38"/>
  <c r="J46" i="8"/>
  <c r="J46" i="38" s="1"/>
  <c r="K25" i="38"/>
  <c r="L25" i="8"/>
  <c r="L25" i="38" s="1"/>
  <c r="N36" i="8"/>
  <c r="N36" i="38" s="1"/>
  <c r="M36" i="38"/>
  <c r="F43" i="31"/>
  <c r="AD43" i="31"/>
  <c r="V30" i="38"/>
  <c r="G22" i="38"/>
  <c r="Z39" i="38"/>
  <c r="S50" i="38"/>
  <c r="T50" i="8"/>
  <c r="T50" i="38" s="1"/>
  <c r="AC20" i="31"/>
  <c r="AH20" i="31" s="1"/>
  <c r="G55" i="38"/>
  <c r="P10" i="38"/>
  <c r="M26" i="38"/>
  <c r="X81" i="8"/>
  <c r="AE37" i="8"/>
  <c r="AC29" i="54"/>
  <c r="AH29" i="54" s="1"/>
  <c r="AB12" i="54"/>
  <c r="AA61" i="54"/>
  <c r="Z54" i="54"/>
  <c r="Z54" i="38" s="1"/>
  <c r="AC76" i="54"/>
  <c r="W61" i="55"/>
  <c r="W9" i="38"/>
  <c r="AC73" i="55"/>
  <c r="AH73" i="55" s="1"/>
  <c r="H32" i="38"/>
  <c r="Z81" i="51"/>
  <c r="G11" i="38"/>
  <c r="AC69" i="31"/>
  <c r="AH69" i="31" s="1"/>
  <c r="U36" i="38"/>
  <c r="V36" i="8"/>
  <c r="V36" i="38" s="1"/>
  <c r="R22" i="38"/>
  <c r="P39" i="38"/>
  <c r="AC11" i="8"/>
  <c r="U43" i="38"/>
  <c r="Q27" i="38"/>
  <c r="R27" i="8"/>
  <c r="R27" i="38" s="1"/>
  <c r="V18" i="38"/>
  <c r="AC18" i="8"/>
  <c r="AH18" i="8" s="1"/>
  <c r="I27" i="38"/>
  <c r="J27" i="8"/>
  <c r="S37" i="38"/>
  <c r="AC10" i="8"/>
  <c r="O61" i="51"/>
  <c r="M14" i="38"/>
  <c r="M61" i="31"/>
  <c r="AE45" i="8"/>
  <c r="AD58" i="51"/>
  <c r="AE23" i="8"/>
  <c r="I55" i="38"/>
  <c r="J55" i="8"/>
  <c r="J55" i="38" s="1"/>
  <c r="T55" i="38"/>
  <c r="K61" i="8"/>
  <c r="J14" i="38"/>
  <c r="AC14" i="8"/>
  <c r="AH14" i="8" s="1"/>
  <c r="Q61" i="31"/>
  <c r="AB81" i="8"/>
  <c r="AC37" i="8"/>
  <c r="AH37" i="8" s="1"/>
  <c r="V47" i="38"/>
  <c r="AH37" i="54"/>
  <c r="AI37" i="54"/>
  <c r="H23" i="54"/>
  <c r="H23" i="38" s="1"/>
  <c r="AD55" i="54"/>
  <c r="F39" i="54"/>
  <c r="AC39" i="54" s="1"/>
  <c r="AH39" i="54" s="1"/>
  <c r="AC80" i="54"/>
  <c r="T81" i="54"/>
  <c r="T54" i="54"/>
  <c r="T54" i="38" s="1"/>
  <c r="S54" i="38"/>
  <c r="H33" i="55"/>
  <c r="AC33" i="55" s="1"/>
  <c r="AH33" i="55" s="1"/>
  <c r="AD33" i="55"/>
  <c r="V23" i="38"/>
  <c r="E53" i="38"/>
  <c r="AD53" i="55"/>
  <c r="T20" i="55"/>
  <c r="T20" i="38" s="1"/>
  <c r="S20" i="38"/>
  <c r="AD28" i="55"/>
  <c r="G28" i="38"/>
  <c r="AD14" i="55"/>
  <c r="H14" i="55"/>
  <c r="H14" i="38" s="1"/>
  <c r="T41" i="55"/>
  <c r="T41" i="38" s="1"/>
  <c r="S41" i="38"/>
  <c r="F11" i="55"/>
  <c r="F11" i="38" s="1"/>
  <c r="J43" i="51"/>
  <c r="AC43" i="51" s="1"/>
  <c r="AH43" i="51" s="1"/>
  <c r="AD43" i="51"/>
  <c r="Z9" i="55"/>
  <c r="Z9" i="38" s="1"/>
  <c r="Y61" i="55"/>
  <c r="H22" i="51"/>
  <c r="AC22" i="51" s="1"/>
  <c r="AH22" i="51" s="1"/>
  <c r="AD22" i="51"/>
  <c r="Z44" i="55"/>
  <c r="Z44" i="38" s="1"/>
  <c r="P81" i="55"/>
  <c r="F35" i="51"/>
  <c r="N21" i="55"/>
  <c r="N21" i="38" s="1"/>
  <c r="T21" i="55"/>
  <c r="T21" i="38" s="1"/>
  <c r="AC36" i="51"/>
  <c r="T81" i="55"/>
  <c r="I15" i="38"/>
  <c r="F38" i="51"/>
  <c r="AC73" i="31"/>
  <c r="AH73" i="31" s="1"/>
  <c r="F25" i="31"/>
  <c r="AC25" i="31" s="1"/>
  <c r="AH25" i="31" s="1"/>
  <c r="AC51" i="31"/>
  <c r="AH51" i="31" s="1"/>
  <c r="R43" i="55"/>
  <c r="R43" i="38" s="1"/>
  <c r="F26" i="38"/>
  <c r="P45" i="51"/>
  <c r="P45" i="38" s="1"/>
  <c r="T58" i="51"/>
  <c r="T58" i="38" s="1"/>
  <c r="X81" i="31"/>
  <c r="F13" i="31"/>
  <c r="E13" i="38"/>
  <c r="AD13" i="31"/>
  <c r="V57" i="38"/>
  <c r="F12" i="51"/>
  <c r="K49" i="38"/>
  <c r="L49" i="31"/>
  <c r="L49" i="38" s="1"/>
  <c r="AB49" i="31"/>
  <c r="AB49" i="38" s="1"/>
  <c r="AA49" i="38"/>
  <c r="N54" i="8"/>
  <c r="N54" i="38" s="1"/>
  <c r="M54" i="38"/>
  <c r="R26" i="8"/>
  <c r="R26" i="38" s="1"/>
  <c r="Q26" i="38"/>
  <c r="N37" i="51"/>
  <c r="N37" i="38" s="1"/>
  <c r="M37" i="38"/>
  <c r="AB37" i="51"/>
  <c r="AB37" i="38" s="1"/>
  <c r="X47" i="51"/>
  <c r="X47" i="38" s="1"/>
  <c r="AD47" i="51"/>
  <c r="E47" i="38"/>
  <c r="L56" i="8"/>
  <c r="AD56" i="8"/>
  <c r="K56" i="38"/>
  <c r="AD56" i="38" s="1"/>
  <c r="L81" i="51"/>
  <c r="AB11" i="38"/>
  <c r="Z11" i="31"/>
  <c r="R41" i="8"/>
  <c r="R41" i="38" s="1"/>
  <c r="Q41" i="38"/>
  <c r="Y46" i="38"/>
  <c r="Z46" i="8"/>
  <c r="Z46" i="38" s="1"/>
  <c r="F51" i="8"/>
  <c r="L13" i="8"/>
  <c r="L13" i="38" s="1"/>
  <c r="K13" i="38"/>
  <c r="I57" i="38"/>
  <c r="AD57" i="8"/>
  <c r="J57" i="8"/>
  <c r="AH48" i="55"/>
  <c r="AI48" i="55"/>
  <c r="N16" i="51"/>
  <c r="N16" i="38" s="1"/>
  <c r="X16" i="51"/>
  <c r="X16" i="38" s="1"/>
  <c r="L46" i="31"/>
  <c r="L46" i="38" s="1"/>
  <c r="T36" i="8"/>
  <c r="S36" i="38"/>
  <c r="F52" i="38"/>
  <c r="G61" i="51"/>
  <c r="W43" i="38"/>
  <c r="U30" i="38"/>
  <c r="K12" i="38"/>
  <c r="P22" i="8"/>
  <c r="P22" i="38" s="1"/>
  <c r="O22" i="38"/>
  <c r="U29" i="38"/>
  <c r="V29" i="8"/>
  <c r="V29" i="38" s="1"/>
  <c r="AA29" i="38"/>
  <c r="AB29" i="8"/>
  <c r="AB29" i="38" s="1"/>
  <c r="F39" i="8"/>
  <c r="U39" i="38"/>
  <c r="V39" i="8"/>
  <c r="V39" i="38" s="1"/>
  <c r="V50" i="8"/>
  <c r="V50" i="38" s="1"/>
  <c r="J50" i="8"/>
  <c r="J50" i="38" s="1"/>
  <c r="U61" i="54"/>
  <c r="J17" i="8"/>
  <c r="J17" i="38" s="1"/>
  <c r="Y17" i="38"/>
  <c r="Z17" i="8"/>
  <c r="Z17" i="38" s="1"/>
  <c r="AE33" i="51"/>
  <c r="AI33" i="51"/>
  <c r="AI35" i="8"/>
  <c r="AE35" i="8"/>
  <c r="L22" i="54"/>
  <c r="L22" i="38" s="1"/>
  <c r="Z35" i="38"/>
  <c r="AC23" i="31"/>
  <c r="AH23" i="31" s="1"/>
  <c r="J43" i="8"/>
  <c r="S61" i="54"/>
  <c r="P27" i="8"/>
  <c r="P27" i="38" s="1"/>
  <c r="AB27" i="8"/>
  <c r="AB27" i="38" s="1"/>
  <c r="AE37" i="31"/>
  <c r="AI58" i="8"/>
  <c r="R34" i="38"/>
  <c r="V14" i="38"/>
  <c r="AD14" i="31"/>
  <c r="E14" i="38"/>
  <c r="AE32" i="54"/>
  <c r="AI32" i="54"/>
  <c r="AC23" i="8"/>
  <c r="AH23" i="8" s="1"/>
  <c r="H42" i="38"/>
  <c r="H55" i="8"/>
  <c r="H55" i="38" s="1"/>
  <c r="AA55" i="38"/>
  <c r="AB55" i="8"/>
  <c r="AB55" i="38" s="1"/>
  <c r="W55" i="38"/>
  <c r="X55" i="8"/>
  <c r="X55" i="38" s="1"/>
  <c r="Y52" i="38"/>
  <c r="M58" i="38"/>
  <c r="AC67" i="8"/>
  <c r="F81" i="8"/>
  <c r="X13" i="51"/>
  <c r="X13" i="38" s="1"/>
  <c r="P13" i="51"/>
  <c r="L14" i="38"/>
  <c r="AE32" i="55"/>
  <c r="AI32" i="55"/>
  <c r="U47" i="38"/>
  <c r="J33" i="38"/>
  <c r="J31" i="54"/>
  <c r="J31" i="38" s="1"/>
  <c r="I31" i="38"/>
  <c r="F28" i="54"/>
  <c r="H28" i="38"/>
  <c r="J11" i="51"/>
  <c r="AD11" i="51"/>
  <c r="I61" i="51"/>
  <c r="H40" i="51"/>
  <c r="H40" i="38" s="1"/>
  <c r="G40" i="38"/>
  <c r="AC50" i="55"/>
  <c r="AH50" i="55" s="1"/>
  <c r="AC72" i="51"/>
  <c r="AH72" i="51" s="1"/>
  <c r="L33" i="31"/>
  <c r="L33" i="38" s="1"/>
  <c r="K33" i="38"/>
  <c r="X54" i="8"/>
  <c r="X54" i="38" s="1"/>
  <c r="P24" i="8"/>
  <c r="P24" i="38" s="1"/>
  <c r="O24" i="38"/>
  <c r="AC30" i="51"/>
  <c r="AH30" i="51" s="1"/>
  <c r="AD27" i="31"/>
  <c r="F27" i="31"/>
  <c r="F27" i="38" s="1"/>
  <c r="AE34" i="8"/>
  <c r="AC70" i="54"/>
  <c r="AH70" i="54" s="1"/>
  <c r="F49" i="55"/>
  <c r="F49" i="38" s="1"/>
  <c r="AD49" i="55"/>
  <c r="AD47" i="54"/>
  <c r="X23" i="55"/>
  <c r="X23" i="38" s="1"/>
  <c r="W23" i="38"/>
  <c r="AD44" i="54"/>
  <c r="S52" i="38"/>
  <c r="N9" i="55"/>
  <c r="M61" i="55"/>
  <c r="M9" i="38"/>
  <c r="E61" i="51"/>
  <c r="AD10" i="51"/>
  <c r="AC76" i="55"/>
  <c r="N81" i="55"/>
  <c r="AE22" i="31"/>
  <c r="G39" i="38"/>
  <c r="AA41" i="38"/>
  <c r="AB41" i="8"/>
  <c r="AB41" i="38" s="1"/>
  <c r="L81" i="31"/>
  <c r="Z57" i="8"/>
  <c r="Z57" i="38" s="1"/>
  <c r="Y57" i="38"/>
  <c r="AD39" i="51"/>
  <c r="M52" i="38"/>
  <c r="N52" i="8"/>
  <c r="N52" i="38" s="1"/>
  <c r="U38" i="38"/>
  <c r="V38" i="8"/>
  <c r="V38" i="38" s="1"/>
  <c r="AD10" i="31"/>
  <c r="O29" i="38"/>
  <c r="P29" i="8"/>
  <c r="P29" i="38" s="1"/>
  <c r="R39" i="8"/>
  <c r="R39" i="38" s="1"/>
  <c r="Q39" i="38"/>
  <c r="AB43" i="38"/>
  <c r="W27" i="38"/>
  <c r="J48" i="38"/>
  <c r="AC48" i="8"/>
  <c r="AH48" i="8" s="1"/>
  <c r="S51" i="38"/>
  <c r="N81" i="8"/>
  <c r="AE29" i="31"/>
  <c r="T23" i="54"/>
  <c r="S23" i="38"/>
  <c r="F31" i="38"/>
  <c r="AD51" i="54"/>
  <c r="AD43" i="54"/>
  <c r="F23" i="55"/>
  <c r="F23" i="38" s="1"/>
  <c r="AD23" i="55"/>
  <c r="J44" i="54"/>
  <c r="J44" i="38" s="1"/>
  <c r="J19" i="51"/>
  <c r="J19" i="38" s="1"/>
  <c r="AD19" i="51"/>
  <c r="Y18" i="38"/>
  <c r="Z18" i="55"/>
  <c r="Z18" i="38" s="1"/>
  <c r="T56" i="38"/>
  <c r="AC56" i="51"/>
  <c r="H81" i="55"/>
  <c r="T44" i="51"/>
  <c r="T44" i="38" s="1"/>
  <c r="V26" i="51"/>
  <c r="V26" i="38" s="1"/>
  <c r="I45" i="38"/>
  <c r="J45" i="51"/>
  <c r="J45" i="38" s="1"/>
  <c r="G18" i="38"/>
  <c r="AD18" i="31"/>
  <c r="AC75" i="31"/>
  <c r="AH75" i="31" s="1"/>
  <c r="AC79" i="31"/>
  <c r="U41" i="38"/>
  <c r="V41" i="8"/>
  <c r="V41" i="38" s="1"/>
  <c r="AA57" i="38"/>
  <c r="AB57" i="8"/>
  <c r="AB57" i="38" s="1"/>
  <c r="AH67" i="31"/>
  <c r="AB19" i="8"/>
  <c r="AB19" i="38" s="1"/>
  <c r="AA19" i="38"/>
  <c r="Z23" i="38"/>
  <c r="R29" i="8"/>
  <c r="R29" i="38" s="1"/>
  <c r="F29" i="8"/>
  <c r="M50" i="38"/>
  <c r="N14" i="54"/>
  <c r="N14" i="38" s="1"/>
  <c r="P17" i="8"/>
  <c r="Y27" i="38"/>
  <c r="Z27" i="8"/>
  <c r="Z27" i="38" s="1"/>
  <c r="H81" i="54"/>
  <c r="F43" i="54"/>
  <c r="AC43" i="54" s="1"/>
  <c r="AH43" i="54" s="1"/>
  <c r="L81" i="54"/>
  <c r="H45" i="55"/>
  <c r="AC45" i="55" s="1"/>
  <c r="AH45" i="55" s="1"/>
  <c r="AD45" i="55"/>
  <c r="G45" i="38"/>
  <c r="X31" i="55"/>
  <c r="X31" i="38" s="1"/>
  <c r="W31" i="38"/>
  <c r="H41" i="55"/>
  <c r="H41" i="38" s="1"/>
  <c r="AD41" i="55"/>
  <c r="G41" i="38"/>
  <c r="P35" i="54"/>
  <c r="P35" i="38" s="1"/>
  <c r="AD27" i="55"/>
  <c r="AB81" i="54"/>
  <c r="H20" i="55"/>
  <c r="AD15" i="55"/>
  <c r="AH28" i="51"/>
  <c r="AI28" i="51"/>
  <c r="U61" i="55"/>
  <c r="V11" i="55"/>
  <c r="V11" i="38" s="1"/>
  <c r="AD47" i="55"/>
  <c r="X9" i="55"/>
  <c r="X9" i="38" s="1"/>
  <c r="G61" i="55"/>
  <c r="AD9" i="55"/>
  <c r="X18" i="55"/>
  <c r="X18" i="38" s="1"/>
  <c r="H31" i="51"/>
  <c r="G31" i="38"/>
  <c r="AD31" i="51"/>
  <c r="G44" i="38"/>
  <c r="J81" i="55"/>
  <c r="AD27" i="51"/>
  <c r="J27" i="51"/>
  <c r="AC27" i="51" s="1"/>
  <c r="AH27" i="51" s="1"/>
  <c r="F21" i="38"/>
  <c r="F48" i="51"/>
  <c r="AC48" i="51" s="1"/>
  <c r="AH48" i="51" s="1"/>
  <c r="AD48" i="51"/>
  <c r="X81" i="55"/>
  <c r="F42" i="51"/>
  <c r="AD42" i="51"/>
  <c r="F9" i="31"/>
  <c r="AD43" i="55"/>
  <c r="F40" i="51"/>
  <c r="G10" i="38"/>
  <c r="F10" i="51"/>
  <c r="F10" i="38" s="1"/>
  <c r="L58" i="51"/>
  <c r="L58" i="38" s="1"/>
  <c r="V81" i="31"/>
  <c r="F16" i="31"/>
  <c r="AC16" i="31" s="1"/>
  <c r="AH16" i="31" s="1"/>
  <c r="AD16" i="31"/>
  <c r="T24" i="31"/>
  <c r="AD24" i="31"/>
  <c r="S24" i="38"/>
  <c r="AC70" i="31"/>
  <c r="AH70" i="31" s="1"/>
  <c r="J81" i="31"/>
  <c r="AD34" i="31"/>
  <c r="G34" i="38"/>
  <c r="AD17" i="31"/>
  <c r="G33" i="38"/>
  <c r="J28" i="8"/>
  <c r="AD28" i="8"/>
  <c r="I28" i="38"/>
  <c r="F16" i="8"/>
  <c r="E16" i="38"/>
  <c r="AD16" i="8"/>
  <c r="J37" i="51"/>
  <c r="J37" i="38" s="1"/>
  <c r="AC78" i="31"/>
  <c r="AB16" i="8"/>
  <c r="AB16" i="38" s="1"/>
  <c r="AA16" i="38"/>
  <c r="AC67" i="51"/>
  <c r="F81" i="51"/>
  <c r="F34" i="51"/>
  <c r="U61" i="31"/>
  <c r="U11" i="38"/>
  <c r="H11" i="31"/>
  <c r="AC79" i="8"/>
  <c r="R12" i="8"/>
  <c r="R12" i="38" s="1"/>
  <c r="AD46" i="8"/>
  <c r="E46" i="38"/>
  <c r="F46" i="8"/>
  <c r="Q51" i="38"/>
  <c r="R51" i="8"/>
  <c r="R51" i="38" s="1"/>
  <c r="M47" i="38"/>
  <c r="AE35" i="55"/>
  <c r="AI35" i="55"/>
  <c r="P81" i="31"/>
  <c r="J13" i="38"/>
  <c r="N25" i="8"/>
  <c r="N25" i="38" s="1"/>
  <c r="M25" i="38"/>
  <c r="S25" i="38"/>
  <c r="T25" i="8"/>
  <c r="T25" i="38" s="1"/>
  <c r="W46" i="38"/>
  <c r="P19" i="8"/>
  <c r="P19" i="38" s="1"/>
  <c r="O19" i="38"/>
  <c r="AA36" i="38"/>
  <c r="AB36" i="8"/>
  <c r="AB36" i="38" s="1"/>
  <c r="R52" i="8"/>
  <c r="R52" i="38" s="1"/>
  <c r="P30" i="38"/>
  <c r="T43" i="31"/>
  <c r="T43" i="38" s="1"/>
  <c r="AC37" i="31"/>
  <c r="AH37" i="31" s="1"/>
  <c r="H37" i="38"/>
  <c r="AE17" i="51"/>
  <c r="AI17" i="51"/>
  <c r="T30" i="31"/>
  <c r="T30" i="38" s="1"/>
  <c r="X30" i="31"/>
  <c r="X30" i="38" s="1"/>
  <c r="I61" i="8"/>
  <c r="X17" i="38"/>
  <c r="V22" i="8"/>
  <c r="V22" i="38" s="1"/>
  <c r="U22" i="38"/>
  <c r="Q22" i="38"/>
  <c r="H29" i="38"/>
  <c r="W29" i="38"/>
  <c r="X29" i="8"/>
  <c r="X29" i="38" s="1"/>
  <c r="X39" i="38"/>
  <c r="Y39" i="38"/>
  <c r="G50" i="38"/>
  <c r="H50" i="8"/>
  <c r="E61" i="54"/>
  <c r="Q61" i="54"/>
  <c r="Y61" i="54"/>
  <c r="AD14" i="54"/>
  <c r="F14" i="54"/>
  <c r="S17" i="38"/>
  <c r="AA17" i="38"/>
  <c r="AC56" i="31"/>
  <c r="AH56" i="31" s="1"/>
  <c r="H56" i="38"/>
  <c r="S14" i="38"/>
  <c r="G51" i="38"/>
  <c r="Y61" i="8"/>
  <c r="AE23" i="31"/>
  <c r="E43" i="38"/>
  <c r="AD43" i="8"/>
  <c r="G43" i="38"/>
  <c r="H43" i="8"/>
  <c r="H43" i="38" s="1"/>
  <c r="F58" i="38"/>
  <c r="U27" i="38"/>
  <c r="K27" i="38"/>
  <c r="X53" i="38"/>
  <c r="AC53" i="8"/>
  <c r="AH53" i="8" s="1"/>
  <c r="Q14" i="38"/>
  <c r="R14" i="31"/>
  <c r="P14" i="31"/>
  <c r="G14" i="38"/>
  <c r="Z81" i="55"/>
  <c r="S55" i="38"/>
  <c r="E27" i="38"/>
  <c r="N58" i="38"/>
  <c r="P81" i="8"/>
  <c r="E38" i="38"/>
  <c r="Q11" i="38"/>
  <c r="K61" i="51"/>
  <c r="AA61" i="51"/>
  <c r="AB51" i="38"/>
  <c r="AE19" i="55"/>
  <c r="AI19" i="55"/>
  <c r="AA50" i="38"/>
  <c r="AB50" i="8"/>
  <c r="AB50" i="38" s="1"/>
  <c r="AH18" i="51"/>
  <c r="AI18" i="51"/>
  <c r="P43" i="8"/>
  <c r="P43" i="38" s="1"/>
  <c r="O43" i="38"/>
  <c r="AC20" i="51"/>
  <c r="Z81" i="8"/>
  <c r="AD23" i="54"/>
  <c r="V54" i="54"/>
  <c r="V54" i="38" s="1"/>
  <c r="AI26" i="55"/>
  <c r="AH26" i="55"/>
  <c r="AD35" i="54"/>
  <c r="G35" i="38"/>
  <c r="H44" i="54"/>
  <c r="H44" i="38" s="1"/>
  <c r="H53" i="55"/>
  <c r="H53" i="38" s="1"/>
  <c r="G53" i="38"/>
  <c r="T28" i="55"/>
  <c r="AC28" i="55" s="1"/>
  <c r="AH28" i="55" s="1"/>
  <c r="S28" i="38"/>
  <c r="J49" i="55"/>
  <c r="J49" i="38" s="1"/>
  <c r="I49" i="38"/>
  <c r="AD37" i="55"/>
  <c r="AH53" i="51"/>
  <c r="AI53" i="51"/>
  <c r="F44" i="51"/>
  <c r="AD44" i="51"/>
  <c r="E44" i="38"/>
  <c r="AD26" i="51"/>
  <c r="I26" i="38"/>
  <c r="H18" i="38"/>
  <c r="AC18" i="31"/>
  <c r="AH18" i="31" s="1"/>
  <c r="AD33" i="31"/>
  <c r="E33" i="38"/>
  <c r="Y42" i="38"/>
  <c r="Z42" i="8"/>
  <c r="Z42" i="38" s="1"/>
  <c r="AD37" i="51"/>
  <c r="E37" i="38"/>
  <c r="AB33" i="8"/>
  <c r="AB33" i="38" s="1"/>
  <c r="AA33" i="38"/>
  <c r="AC77" i="31"/>
  <c r="R24" i="8"/>
  <c r="R24" i="38" s="1"/>
  <c r="Q24" i="38"/>
  <c r="I51" i="38"/>
  <c r="J51" i="8"/>
  <c r="AA13" i="38"/>
  <c r="AA61" i="8"/>
  <c r="O16" i="38"/>
  <c r="P16" i="51"/>
  <c r="P16" i="38" s="1"/>
  <c r="G36" i="38"/>
  <c r="H36" i="8"/>
  <c r="H36" i="38" s="1"/>
  <c r="AD36" i="8"/>
  <c r="AD30" i="31"/>
  <c r="E30" i="38"/>
  <c r="F30" i="31"/>
  <c r="K29" i="38"/>
  <c r="L29" i="8"/>
  <c r="L29" i="38" s="1"/>
  <c r="U17" i="38"/>
  <c r="X81" i="51"/>
  <c r="AD22" i="54"/>
  <c r="AI24" i="54"/>
  <c r="AE24" i="54"/>
  <c r="AE58" i="55"/>
  <c r="V27" i="38"/>
  <c r="AE47" i="8"/>
  <c r="Y61" i="51"/>
  <c r="AC49" i="8"/>
  <c r="F17" i="8"/>
  <c r="F30" i="54"/>
  <c r="AC30" i="54" s="1"/>
  <c r="AH30" i="54" s="1"/>
  <c r="AD30" i="54"/>
  <c r="F38" i="54"/>
  <c r="AC38" i="54" s="1"/>
  <c r="AH38" i="54" s="1"/>
  <c r="AD38" i="54"/>
  <c r="AC36" i="54"/>
  <c r="AH36" i="54" s="1"/>
  <c r="H20" i="54"/>
  <c r="AD20" i="54"/>
  <c r="N81" i="54"/>
  <c r="P81" i="54"/>
  <c r="R81" i="54"/>
  <c r="AD52" i="54"/>
  <c r="E52" i="38"/>
  <c r="AD52" i="55"/>
  <c r="T9" i="55"/>
  <c r="S61" i="55"/>
  <c r="E18" i="38"/>
  <c r="AD18" i="55"/>
  <c r="U61" i="51"/>
  <c r="V10" i="51"/>
  <c r="V21" i="55"/>
  <c r="V21" i="38" s="1"/>
  <c r="AC75" i="55"/>
  <c r="AH75" i="55" s="1"/>
  <c r="X38" i="51"/>
  <c r="X38" i="38" s="1"/>
  <c r="W38" i="38"/>
  <c r="AE41" i="31"/>
  <c r="AB58" i="31"/>
  <c r="AB58" i="38" s="1"/>
  <c r="AA58" i="38"/>
  <c r="AC74" i="51"/>
  <c r="AH74" i="51" s="1"/>
  <c r="Y40" i="38"/>
  <c r="Z40" i="8"/>
  <c r="Z40" i="38" s="1"/>
  <c r="AB40" i="8"/>
  <c r="AB40" i="38" s="1"/>
  <c r="AA40" i="38"/>
  <c r="AC79" i="51"/>
  <c r="H39" i="51"/>
  <c r="T52" i="38"/>
  <c r="AD30" i="51"/>
  <c r="AD58" i="31"/>
  <c r="Y50" i="38"/>
  <c r="Z50" i="8"/>
  <c r="Z50" i="38" s="1"/>
  <c r="AH45" i="54"/>
  <c r="AI45" i="54"/>
  <c r="H11" i="54"/>
  <c r="F15" i="54"/>
  <c r="AC15" i="54" s="1"/>
  <c r="AH15" i="54" s="1"/>
  <c r="H19" i="54"/>
  <c r="AC19" i="54" s="1"/>
  <c r="AD27" i="54"/>
  <c r="AI53" i="54"/>
  <c r="AH53" i="54"/>
  <c r="AD31" i="54"/>
  <c r="E31" i="38"/>
  <c r="AC51" i="54"/>
  <c r="AH51" i="54" s="1"/>
  <c r="AC67" i="54"/>
  <c r="F81" i="54"/>
  <c r="T36" i="55"/>
  <c r="AC36" i="55" s="1"/>
  <c r="AH36" i="55" s="1"/>
  <c r="AD36" i="55"/>
  <c r="H57" i="55"/>
  <c r="AD57" i="55"/>
  <c r="G57" i="38"/>
  <c r="X81" i="54"/>
  <c r="F20" i="55"/>
  <c r="AD20" i="55"/>
  <c r="E20" i="38"/>
  <c r="F55" i="55"/>
  <c r="AC55" i="55" s="1"/>
  <c r="AH55" i="55" s="1"/>
  <c r="AD55" i="55"/>
  <c r="X15" i="55"/>
  <c r="X15" i="38" s="1"/>
  <c r="W15" i="38"/>
  <c r="J51" i="51"/>
  <c r="AC51" i="51" s="1"/>
  <c r="AH51" i="51" s="1"/>
  <c r="AD51" i="51"/>
  <c r="X20" i="38"/>
  <c r="F47" i="55"/>
  <c r="AC47" i="55" s="1"/>
  <c r="AH47" i="55" s="1"/>
  <c r="AC68" i="55"/>
  <c r="AH68" i="55" s="1"/>
  <c r="F81" i="55"/>
  <c r="AH52" i="51"/>
  <c r="AI52" i="51"/>
  <c r="J9" i="55"/>
  <c r="I9" i="38"/>
  <c r="I61" i="55"/>
  <c r="H54" i="51"/>
  <c r="AC54" i="51" s="1"/>
  <c r="AH54" i="51" s="1"/>
  <c r="AD54" i="51"/>
  <c r="R44" i="55"/>
  <c r="R44" i="38" s="1"/>
  <c r="Q44" i="38"/>
  <c r="X10" i="51"/>
  <c r="W10" i="38"/>
  <c r="W61" i="51"/>
  <c r="AD21" i="55"/>
  <c r="E21" i="38"/>
  <c r="AD50" i="55"/>
  <c r="V44" i="38"/>
  <c r="AC32" i="51"/>
  <c r="AH67" i="55"/>
  <c r="T9" i="31"/>
  <c r="S61" i="31"/>
  <c r="S9" i="38"/>
  <c r="AC35" i="31"/>
  <c r="AD54" i="31"/>
  <c r="G54" i="38"/>
  <c r="H26" i="31"/>
  <c r="AC26" i="31" s="1"/>
  <c r="AH26" i="31" s="1"/>
  <c r="R45" i="51"/>
  <c r="R45" i="38" s="1"/>
  <c r="Q45" i="38"/>
  <c r="AD32" i="31"/>
  <c r="F32" i="31"/>
  <c r="E32" i="38"/>
  <c r="T32" i="31"/>
  <c r="T32" i="38" s="1"/>
  <c r="S32" i="38"/>
  <c r="O61" i="55"/>
  <c r="P17" i="55"/>
  <c r="F17" i="55"/>
  <c r="J12" i="51"/>
  <c r="J12" i="38" s="1"/>
  <c r="H50" i="31"/>
  <c r="AC50" i="31" s="1"/>
  <c r="AH50" i="31" s="1"/>
  <c r="E49" i="38"/>
  <c r="AD49" i="31"/>
  <c r="Z16" i="38"/>
  <c r="P37" i="51"/>
  <c r="P37" i="38" s="1"/>
  <c r="J47" i="51"/>
  <c r="J47" i="38" s="1"/>
  <c r="R54" i="8"/>
  <c r="R54" i="38" s="1"/>
  <c r="Q54" i="38"/>
  <c r="V81" i="51"/>
  <c r="J29" i="51"/>
  <c r="J29" i="38" s="1"/>
  <c r="M34" i="38"/>
  <c r="N34" i="51"/>
  <c r="N34" i="38" s="1"/>
  <c r="AC71" i="31"/>
  <c r="AH71" i="31" s="1"/>
  <c r="AD11" i="31"/>
  <c r="U12" i="38"/>
  <c r="U61" i="8"/>
  <c r="V12" i="8"/>
  <c r="S12" i="38"/>
  <c r="S61" i="8"/>
  <c r="E24" i="38"/>
  <c r="AD24" i="8"/>
  <c r="T46" i="38"/>
  <c r="AA46" i="38"/>
  <c r="AB46" i="8"/>
  <c r="AB46" i="38" s="1"/>
  <c r="W51" i="38"/>
  <c r="X51" i="8"/>
  <c r="X51" i="38" s="1"/>
  <c r="AB81" i="31"/>
  <c r="T13" i="8"/>
  <c r="S13" i="38"/>
  <c r="AA25" i="38"/>
  <c r="AB25" i="8"/>
  <c r="AB25" i="38" s="1"/>
  <c r="G25" i="38"/>
  <c r="H25" i="8"/>
  <c r="H25" i="38" s="1"/>
  <c r="J16" i="51"/>
  <c r="J16" i="38" s="1"/>
  <c r="P81" i="51"/>
  <c r="H46" i="31"/>
  <c r="S19" i="38"/>
  <c r="T19" i="8"/>
  <c r="T19" i="38" s="1"/>
  <c r="P36" i="8"/>
  <c r="P36" i="38" s="1"/>
  <c r="O36" i="38"/>
  <c r="AD52" i="8"/>
  <c r="G52" i="38"/>
  <c r="H52" i="8"/>
  <c r="H52" i="38" s="1"/>
  <c r="O30" i="38"/>
  <c r="M51" i="38"/>
  <c r="N51" i="8"/>
  <c r="N51" i="38" s="1"/>
  <c r="AD41" i="8"/>
  <c r="F41" i="8"/>
  <c r="E41" i="38"/>
  <c r="M30" i="38"/>
  <c r="L30" i="31"/>
  <c r="L30" i="38" s="1"/>
  <c r="AE45" i="31"/>
  <c r="I10" i="38"/>
  <c r="AB22" i="38"/>
  <c r="X22" i="8"/>
  <c r="X22" i="38" s="1"/>
  <c r="G29" i="38"/>
  <c r="W39" i="38"/>
  <c r="O39" i="38"/>
  <c r="H17" i="8"/>
  <c r="H17" i="38" s="1"/>
  <c r="W61" i="54"/>
  <c r="L17" i="38"/>
  <c r="W17" i="38"/>
  <c r="AI46" i="51"/>
  <c r="AH46" i="51"/>
  <c r="AC9" i="54"/>
  <c r="AH9" i="54" s="1"/>
  <c r="AA39" i="38"/>
  <c r="U10" i="38"/>
  <c r="M43" i="38"/>
  <c r="AA43" i="38"/>
  <c r="K20" i="38"/>
  <c r="H27" i="8"/>
  <c r="H27" i="38" s="1"/>
  <c r="M11" i="38"/>
  <c r="AC30" i="8"/>
  <c r="AA14" i="38"/>
  <c r="F14" i="31"/>
  <c r="F53" i="38"/>
  <c r="AE29" i="54"/>
  <c r="L21" i="38"/>
  <c r="I40" i="38"/>
  <c r="AD27" i="8"/>
  <c r="K54" i="38"/>
  <c r="AC41" i="51"/>
  <c r="AH41" i="51" s="1"/>
  <c r="V81" i="8"/>
  <c r="R11" i="38"/>
  <c r="AC47" i="8"/>
  <c r="AH47" i="8" s="1"/>
  <c r="Z13" i="51"/>
  <c r="AE51" i="31"/>
  <c r="M44" i="38"/>
  <c r="AC44" i="8"/>
  <c r="H61" i="35" l="1"/>
  <c r="M61" i="35"/>
  <c r="AI12" i="31"/>
  <c r="AI21" i="8"/>
  <c r="O61" i="35"/>
  <c r="X61" i="54"/>
  <c r="X62" i="54" s="1"/>
  <c r="G61" i="35"/>
  <c r="J61" i="35"/>
  <c r="N61" i="35"/>
  <c r="P61" i="35"/>
  <c r="E60" i="35"/>
  <c r="F61" i="35"/>
  <c r="L61" i="35"/>
  <c r="AC71" i="38"/>
  <c r="AH71" i="38" s="1"/>
  <c r="AC78" i="38"/>
  <c r="AC67" i="38"/>
  <c r="AH67" i="38" s="1"/>
  <c r="X81" i="38"/>
  <c r="AD58" i="38"/>
  <c r="E57" i="21" s="1"/>
  <c r="AI19" i="31"/>
  <c r="AC14" i="55"/>
  <c r="AH14" i="55" s="1"/>
  <c r="AI13" i="55"/>
  <c r="AI58" i="55"/>
  <c r="H33" i="38"/>
  <c r="AC33" i="38" s="1"/>
  <c r="AH33" i="38" s="1"/>
  <c r="V61" i="31"/>
  <c r="V62" i="31" s="1"/>
  <c r="V85" i="31" s="1"/>
  <c r="V88" i="31" s="1"/>
  <c r="H39" i="38"/>
  <c r="F57" i="38"/>
  <c r="J60" i="35"/>
  <c r="AI10" i="55"/>
  <c r="AC34" i="55"/>
  <c r="AH34" i="55" s="1"/>
  <c r="AC47" i="54"/>
  <c r="AH47" i="54" s="1"/>
  <c r="H46" i="38"/>
  <c r="AB61" i="54"/>
  <c r="AB62" i="54" s="1"/>
  <c r="AB85" i="54" s="1"/>
  <c r="AB88" i="54" s="1"/>
  <c r="AC52" i="54"/>
  <c r="AH52" i="54" s="1"/>
  <c r="AI41" i="31"/>
  <c r="P61" i="55"/>
  <c r="P62" i="55" s="1"/>
  <c r="P85" i="55" s="1"/>
  <c r="P88" i="55" s="1"/>
  <c r="N61" i="54"/>
  <c r="N62" i="54" s="1"/>
  <c r="N85" i="54" s="1"/>
  <c r="N88" i="54" s="1"/>
  <c r="AC10" i="31"/>
  <c r="AH10" i="31" s="1"/>
  <c r="H45" i="38"/>
  <c r="AC41" i="55"/>
  <c r="AH41" i="55" s="1"/>
  <c r="AC42" i="51"/>
  <c r="AH42" i="51" s="1"/>
  <c r="AC47" i="51"/>
  <c r="AH47" i="51" s="1"/>
  <c r="G60" i="35"/>
  <c r="O60" i="35"/>
  <c r="H60" i="35"/>
  <c r="T28" i="38"/>
  <c r="AC12" i="54"/>
  <c r="AH12" i="54" s="1"/>
  <c r="N60" i="35"/>
  <c r="AC43" i="31"/>
  <c r="AH43" i="31" s="1"/>
  <c r="AB61" i="51"/>
  <c r="AB62" i="51" s="1"/>
  <c r="AB85" i="51" s="1"/>
  <c r="AB88" i="51" s="1"/>
  <c r="AC49" i="31"/>
  <c r="AH49" i="31" s="1"/>
  <c r="F60" i="35"/>
  <c r="AC31" i="54"/>
  <c r="AH31" i="54" s="1"/>
  <c r="AC9" i="8"/>
  <c r="M60" i="35"/>
  <c r="E62" i="35"/>
  <c r="F62" i="35" s="1"/>
  <c r="G62" i="35" s="1"/>
  <c r="H62" i="35" s="1"/>
  <c r="I62" i="35" s="1"/>
  <c r="J62" i="35" s="1"/>
  <c r="K62" i="35" s="1"/>
  <c r="L62" i="35" s="1"/>
  <c r="M62" i="35" s="1"/>
  <c r="N62" i="35" s="1"/>
  <c r="O62" i="35" s="1"/>
  <c r="P62" i="35" s="1"/>
  <c r="E59" i="35"/>
  <c r="L60" i="35"/>
  <c r="X85" i="54"/>
  <c r="X88" i="54" s="1"/>
  <c r="AB12" i="38"/>
  <c r="AC42" i="31"/>
  <c r="AH42" i="31" s="1"/>
  <c r="AB45" i="38"/>
  <c r="AI45" i="8"/>
  <c r="Y61" i="38"/>
  <c r="X44" i="38"/>
  <c r="AC38" i="51"/>
  <c r="AH38" i="51" s="1"/>
  <c r="AI23" i="31"/>
  <c r="T61" i="54"/>
  <c r="T62" i="54" s="1"/>
  <c r="T85" i="54" s="1"/>
  <c r="T88" i="54" s="1"/>
  <c r="AD20" i="38"/>
  <c r="E19" i="21" s="1"/>
  <c r="AC9" i="55"/>
  <c r="AH9" i="55" s="1"/>
  <c r="AC20" i="54"/>
  <c r="AH20" i="54" s="1"/>
  <c r="R61" i="55"/>
  <c r="R62" i="55" s="1"/>
  <c r="R85" i="55" s="1"/>
  <c r="R88" i="55" s="1"/>
  <c r="P14" i="38"/>
  <c r="P17" i="38"/>
  <c r="AI57" i="31"/>
  <c r="AC24" i="8"/>
  <c r="AH24" i="8" s="1"/>
  <c r="N61" i="51"/>
  <c r="N62" i="51" s="1"/>
  <c r="N85" i="51" s="1"/>
  <c r="N88" i="51" s="1"/>
  <c r="AC14" i="54"/>
  <c r="AH14" i="54" s="1"/>
  <c r="N61" i="31"/>
  <c r="N62" i="31" s="1"/>
  <c r="N85" i="31" s="1"/>
  <c r="N88" i="31" s="1"/>
  <c r="L61" i="55"/>
  <c r="L62" i="55" s="1"/>
  <c r="L85" i="55" s="1"/>
  <c r="L88" i="55" s="1"/>
  <c r="L61" i="51"/>
  <c r="L62" i="51" s="1"/>
  <c r="L85" i="51" s="1"/>
  <c r="L88" i="51" s="1"/>
  <c r="AI45" i="31"/>
  <c r="AC22" i="54"/>
  <c r="AH22" i="54" s="1"/>
  <c r="AC19" i="51"/>
  <c r="AH19" i="51" s="1"/>
  <c r="AI9" i="51"/>
  <c r="AI29" i="54"/>
  <c r="AI29" i="31"/>
  <c r="J61" i="51"/>
  <c r="J62" i="51" s="1"/>
  <c r="J85" i="51" s="1"/>
  <c r="J88" i="51" s="1"/>
  <c r="H19" i="38"/>
  <c r="AC19" i="38" s="1"/>
  <c r="AH19" i="38" s="1"/>
  <c r="AD61" i="54"/>
  <c r="AD38" i="38"/>
  <c r="E37" i="21" s="1"/>
  <c r="AE61" i="8"/>
  <c r="AI25" i="31"/>
  <c r="AI37" i="8"/>
  <c r="H22" i="38"/>
  <c r="AI21" i="31"/>
  <c r="AC46" i="31"/>
  <c r="AH46" i="31" s="1"/>
  <c r="AD30" i="38"/>
  <c r="AE30" i="38" s="1"/>
  <c r="H49" i="38"/>
  <c r="AC49" i="38" s="1"/>
  <c r="AH49" i="38" s="1"/>
  <c r="H11" i="38"/>
  <c r="H20" i="38"/>
  <c r="AI56" i="31"/>
  <c r="AD61" i="51"/>
  <c r="AD61" i="8"/>
  <c r="AI34" i="8"/>
  <c r="AD23" i="38"/>
  <c r="E22" i="21" s="1"/>
  <c r="AI26" i="31"/>
  <c r="AI23" i="8"/>
  <c r="AI22" i="31"/>
  <c r="AI14" i="8"/>
  <c r="AI41" i="51"/>
  <c r="AI20" i="31"/>
  <c r="AI47" i="8"/>
  <c r="AI20" i="8"/>
  <c r="AI18" i="8"/>
  <c r="S61" i="38"/>
  <c r="AD50" i="38"/>
  <c r="AE50" i="38" s="1"/>
  <c r="AD10" i="38"/>
  <c r="AE10" i="38" s="1"/>
  <c r="AD35" i="38"/>
  <c r="E34" i="21" s="1"/>
  <c r="AD26" i="38"/>
  <c r="AE26" i="38" s="1"/>
  <c r="AD52" i="38"/>
  <c r="AE52" i="38" s="1"/>
  <c r="AD27" i="38"/>
  <c r="E26" i="21" s="1"/>
  <c r="AD44" i="38"/>
  <c r="O61" i="38"/>
  <c r="AD13" i="38"/>
  <c r="AE13" i="38" s="1"/>
  <c r="AD49" i="38"/>
  <c r="AE49" i="38" s="1"/>
  <c r="AD57" i="38"/>
  <c r="E56" i="21" s="1"/>
  <c r="AD11" i="38"/>
  <c r="AE11" i="38" s="1"/>
  <c r="K61" i="38"/>
  <c r="AD36" i="38"/>
  <c r="E35" i="21" s="1"/>
  <c r="H81" i="38"/>
  <c r="AD21" i="38"/>
  <c r="Q61" i="38"/>
  <c r="AD48" i="38"/>
  <c r="E47" i="21" s="1"/>
  <c r="E55" i="21"/>
  <c r="AE56" i="38"/>
  <c r="AH19" i="54"/>
  <c r="AI19" i="54"/>
  <c r="AE28" i="8"/>
  <c r="AD17" i="38"/>
  <c r="AC54" i="54"/>
  <c r="AH54" i="54" s="1"/>
  <c r="AE22" i="8"/>
  <c r="T15" i="38"/>
  <c r="AC15" i="8"/>
  <c r="AH15" i="8" s="1"/>
  <c r="AE40" i="51"/>
  <c r="AE46" i="55"/>
  <c r="AI46" i="55"/>
  <c r="AD29" i="38"/>
  <c r="AE39" i="55"/>
  <c r="AI39" i="55"/>
  <c r="AE38" i="54"/>
  <c r="AI38" i="54"/>
  <c r="V61" i="55"/>
  <c r="V62" i="55" s="1"/>
  <c r="V85" i="55" s="1"/>
  <c r="V88" i="55" s="1"/>
  <c r="AE23" i="54"/>
  <c r="AC80" i="38"/>
  <c r="J28" i="38"/>
  <c r="AC28" i="8"/>
  <c r="AH28" i="8" s="1"/>
  <c r="F61" i="31"/>
  <c r="AC9" i="31"/>
  <c r="AH9" i="31" s="1"/>
  <c r="F9" i="38"/>
  <c r="AD61" i="55"/>
  <c r="AE9" i="55"/>
  <c r="AE41" i="55"/>
  <c r="AE19" i="51"/>
  <c r="AC33" i="8"/>
  <c r="AC81" i="8"/>
  <c r="AH67" i="8"/>
  <c r="AE14" i="31"/>
  <c r="Z11" i="38"/>
  <c r="Z61" i="31"/>
  <c r="Z62" i="31" s="1"/>
  <c r="Z85" i="31" s="1"/>
  <c r="Z88" i="31" s="1"/>
  <c r="AC13" i="31"/>
  <c r="AH13" i="31" s="1"/>
  <c r="F13" i="38"/>
  <c r="AC35" i="51"/>
  <c r="AH35" i="51" s="1"/>
  <c r="F35" i="38"/>
  <c r="AI28" i="55"/>
  <c r="AE28" i="55"/>
  <c r="AB81" i="38"/>
  <c r="AC70" i="38"/>
  <c r="AH70" i="38" s="1"/>
  <c r="AE17" i="8"/>
  <c r="F54" i="38"/>
  <c r="AI36" i="54"/>
  <c r="AD22" i="38"/>
  <c r="AE45" i="51"/>
  <c r="AD40" i="38"/>
  <c r="AC52" i="55"/>
  <c r="AH52" i="55" s="1"/>
  <c r="AE29" i="8"/>
  <c r="AC48" i="31"/>
  <c r="AH48" i="31" s="1"/>
  <c r="F48" i="38"/>
  <c r="AC48" i="38" s="1"/>
  <c r="AH48" i="38" s="1"/>
  <c r="AC44" i="55"/>
  <c r="AH44" i="55" s="1"/>
  <c r="AC14" i="31"/>
  <c r="AH14" i="31" s="1"/>
  <c r="F14" i="38"/>
  <c r="AC27" i="8"/>
  <c r="AH27" i="8" s="1"/>
  <c r="T13" i="38"/>
  <c r="T61" i="8"/>
  <c r="T62" i="8" s="1"/>
  <c r="T85" i="8" s="1"/>
  <c r="T88" i="8" s="1"/>
  <c r="J11" i="38"/>
  <c r="AE49" i="31"/>
  <c r="T61" i="31"/>
  <c r="T62" i="31" s="1"/>
  <c r="T85" i="31" s="1"/>
  <c r="T88" i="31" s="1"/>
  <c r="T9" i="38"/>
  <c r="AC57" i="55"/>
  <c r="AH57" i="55" s="1"/>
  <c r="H57" i="38"/>
  <c r="AD31" i="38"/>
  <c r="AE52" i="54"/>
  <c r="AE36" i="8"/>
  <c r="J51" i="38"/>
  <c r="AD37" i="38"/>
  <c r="AE37" i="55"/>
  <c r="AI37" i="55"/>
  <c r="Z81" i="38"/>
  <c r="AE43" i="8"/>
  <c r="AE14" i="54"/>
  <c r="AC10" i="51"/>
  <c r="AH10" i="51" s="1"/>
  <c r="F61" i="51"/>
  <c r="AE42" i="51"/>
  <c r="AE27" i="51"/>
  <c r="AI27" i="51"/>
  <c r="AE15" i="55"/>
  <c r="F47" i="38"/>
  <c r="AC47" i="38" s="1"/>
  <c r="AH47" i="38" s="1"/>
  <c r="AE10" i="31"/>
  <c r="AE44" i="54"/>
  <c r="F81" i="38"/>
  <c r="AC68" i="38"/>
  <c r="J43" i="38"/>
  <c r="AC11" i="55"/>
  <c r="AH11" i="55" s="1"/>
  <c r="AE35" i="51"/>
  <c r="AC13" i="51"/>
  <c r="AH13" i="51" s="1"/>
  <c r="AC73" i="38"/>
  <c r="AH73" i="38" s="1"/>
  <c r="J81" i="38"/>
  <c r="AI48" i="8"/>
  <c r="P61" i="54"/>
  <c r="P62" i="54" s="1"/>
  <c r="P85" i="54" s="1"/>
  <c r="P88" i="54" s="1"/>
  <c r="V35" i="38"/>
  <c r="V61" i="54"/>
  <c r="V62" i="54" s="1"/>
  <c r="V85" i="54" s="1"/>
  <c r="V88" i="54" s="1"/>
  <c r="F22" i="38"/>
  <c r="AC22" i="8"/>
  <c r="AH22" i="8" s="1"/>
  <c r="AD19" i="38"/>
  <c r="AC26" i="8"/>
  <c r="AH26" i="8" s="1"/>
  <c r="H26" i="38"/>
  <c r="AC26" i="38" s="1"/>
  <c r="AI38" i="31"/>
  <c r="AE38" i="31"/>
  <c r="AC11" i="31"/>
  <c r="AH11" i="31" s="1"/>
  <c r="T40" i="38"/>
  <c r="AC40" i="8"/>
  <c r="AH40" i="8" s="1"/>
  <c r="AE48" i="31"/>
  <c r="H61" i="55"/>
  <c r="H62" i="55" s="1"/>
  <c r="H85" i="55" s="1"/>
  <c r="H88" i="55" s="1"/>
  <c r="L61" i="31"/>
  <c r="L62" i="31" s="1"/>
  <c r="L85" i="31" s="1"/>
  <c r="L88" i="31" s="1"/>
  <c r="R61" i="54"/>
  <c r="R62" i="54" s="1"/>
  <c r="R85" i="54" s="1"/>
  <c r="R88" i="54" s="1"/>
  <c r="AE54" i="51"/>
  <c r="AI54" i="51"/>
  <c r="AE33" i="55"/>
  <c r="AI33" i="55"/>
  <c r="AE42" i="31"/>
  <c r="AE44" i="55"/>
  <c r="H13" i="38"/>
  <c r="AC13" i="8"/>
  <c r="AH13" i="8" s="1"/>
  <c r="Z13" i="38"/>
  <c r="Z61" i="51"/>
  <c r="Z62" i="51" s="1"/>
  <c r="Z85" i="51" s="1"/>
  <c r="Z88" i="51" s="1"/>
  <c r="U61" i="38"/>
  <c r="AE22" i="54"/>
  <c r="AE24" i="8"/>
  <c r="AD32" i="38"/>
  <c r="F61" i="55"/>
  <c r="AE18" i="55"/>
  <c r="AE35" i="54"/>
  <c r="AC81" i="31"/>
  <c r="AC54" i="8"/>
  <c r="AH54" i="8" s="1"/>
  <c r="P61" i="8"/>
  <c r="P62" i="8" s="1"/>
  <c r="P85" i="8" s="1"/>
  <c r="P88" i="8" s="1"/>
  <c r="AE54" i="8"/>
  <c r="AC40" i="51"/>
  <c r="AH40" i="51" s="1"/>
  <c r="F40" i="38"/>
  <c r="AE61" i="51"/>
  <c r="AE22" i="51"/>
  <c r="AI22" i="51"/>
  <c r="AE12" i="54"/>
  <c r="F12" i="38"/>
  <c r="AC12" i="8"/>
  <c r="AH12" i="8" s="1"/>
  <c r="AD42" i="38"/>
  <c r="AE46" i="31"/>
  <c r="AC29" i="51"/>
  <c r="AC15" i="55"/>
  <c r="AH15" i="55" s="1"/>
  <c r="Z61" i="54"/>
  <c r="Z62" i="54" s="1"/>
  <c r="Z85" i="54" s="1"/>
  <c r="Z88" i="54" s="1"/>
  <c r="N61" i="8"/>
  <c r="N62" i="8" s="1"/>
  <c r="N85" i="8" s="1"/>
  <c r="N88" i="8" s="1"/>
  <c r="L61" i="8"/>
  <c r="L62" i="8" s="1"/>
  <c r="L85" i="8" s="1"/>
  <c r="L88" i="8" s="1"/>
  <c r="AD41" i="38"/>
  <c r="AE52" i="8"/>
  <c r="AC72" i="38"/>
  <c r="AH72" i="38" s="1"/>
  <c r="AE32" i="31"/>
  <c r="AI54" i="31"/>
  <c r="AE54" i="31"/>
  <c r="AH32" i="51"/>
  <c r="AI32" i="51"/>
  <c r="X10" i="38"/>
  <c r="X61" i="51"/>
  <c r="X62" i="51" s="1"/>
  <c r="X85" i="51" s="1"/>
  <c r="X88" i="51" s="1"/>
  <c r="I61" i="38"/>
  <c r="AE51" i="51"/>
  <c r="AI51" i="51"/>
  <c r="AE20" i="55"/>
  <c r="AC17" i="8"/>
  <c r="AH17" i="8" s="1"/>
  <c r="F17" i="38"/>
  <c r="AC16" i="51"/>
  <c r="AH16" i="51" s="1"/>
  <c r="AE44" i="51"/>
  <c r="AB61" i="55"/>
  <c r="AB62" i="55" s="1"/>
  <c r="AB85" i="55" s="1"/>
  <c r="AB88" i="55" s="1"/>
  <c r="P81" i="38"/>
  <c r="AE61" i="54"/>
  <c r="AD46" i="38"/>
  <c r="F34" i="38"/>
  <c r="AC34" i="38" s="1"/>
  <c r="AH34" i="38" s="1"/>
  <c r="AC34" i="51"/>
  <c r="AH34" i="51" s="1"/>
  <c r="AD16" i="38"/>
  <c r="AI17" i="31"/>
  <c r="AE17" i="31"/>
  <c r="AC24" i="31"/>
  <c r="AH24" i="31" s="1"/>
  <c r="T24" i="38"/>
  <c r="AC24" i="38" s="1"/>
  <c r="AH24" i="38" s="1"/>
  <c r="AE43" i="55"/>
  <c r="AE48" i="51"/>
  <c r="AI48" i="51"/>
  <c r="AE31" i="51"/>
  <c r="AE47" i="55"/>
  <c r="AI47" i="55"/>
  <c r="AE27" i="55"/>
  <c r="AI27" i="55"/>
  <c r="F29" i="38"/>
  <c r="AC29" i="38" s="1"/>
  <c r="AH29" i="38" s="1"/>
  <c r="AC29" i="8"/>
  <c r="AH29" i="8" s="1"/>
  <c r="AI18" i="31"/>
  <c r="AE18" i="31"/>
  <c r="AH56" i="51"/>
  <c r="AI56" i="51"/>
  <c r="AC23" i="55"/>
  <c r="AH23" i="55" s="1"/>
  <c r="M61" i="38"/>
  <c r="AE47" i="54"/>
  <c r="T23" i="38"/>
  <c r="AC23" i="38" s="1"/>
  <c r="AI37" i="31"/>
  <c r="AE57" i="8"/>
  <c r="AE56" i="8"/>
  <c r="AC12" i="51"/>
  <c r="AD53" i="38"/>
  <c r="AE58" i="51"/>
  <c r="J27" i="38"/>
  <c r="AC27" i="38" s="1"/>
  <c r="AH27" i="38" s="1"/>
  <c r="AC43" i="8"/>
  <c r="AH43" i="8" s="1"/>
  <c r="AD12" i="38"/>
  <c r="H12" i="38"/>
  <c r="AE13" i="51"/>
  <c r="AD55" i="38"/>
  <c r="AE39" i="8"/>
  <c r="AC19" i="8"/>
  <c r="AH19" i="8" s="1"/>
  <c r="AC75" i="38"/>
  <c r="AH75" i="38" s="1"/>
  <c r="F42" i="38"/>
  <c r="AC42" i="38" s="1"/>
  <c r="AH42" i="38" s="1"/>
  <c r="AC42" i="8"/>
  <c r="AH42" i="8" s="1"/>
  <c r="AE61" i="55"/>
  <c r="R81" i="38"/>
  <c r="AC25" i="8"/>
  <c r="AH25" i="8" s="1"/>
  <c r="F25" i="38"/>
  <c r="AC25" i="38" s="1"/>
  <c r="AH25" i="38" s="1"/>
  <c r="G61" i="38"/>
  <c r="AD15" i="38"/>
  <c r="AE15" i="54"/>
  <c r="AI15" i="54"/>
  <c r="AD34" i="38"/>
  <c r="AI50" i="31"/>
  <c r="AE61" i="31"/>
  <c r="AC43" i="55"/>
  <c r="AH43" i="55" s="1"/>
  <c r="AC21" i="38"/>
  <c r="AH21" i="38" s="1"/>
  <c r="AE47" i="51"/>
  <c r="AE43" i="51"/>
  <c r="AI43" i="51"/>
  <c r="AH11" i="8"/>
  <c r="AI11" i="8"/>
  <c r="AA61" i="38"/>
  <c r="AE12" i="55"/>
  <c r="AI12" i="55"/>
  <c r="AD45" i="38"/>
  <c r="AC11" i="51"/>
  <c r="AH11" i="51" s="1"/>
  <c r="AC53" i="38"/>
  <c r="AH53" i="38" s="1"/>
  <c r="AE55" i="55"/>
  <c r="AI55" i="55"/>
  <c r="AE57" i="55"/>
  <c r="H61" i="54"/>
  <c r="H62" i="54" s="1"/>
  <c r="H85" i="54" s="1"/>
  <c r="H88" i="54" s="1"/>
  <c r="AC53" i="55"/>
  <c r="AH53" i="55" s="1"/>
  <c r="AE30" i="31"/>
  <c r="AE11" i="31"/>
  <c r="AE30" i="54"/>
  <c r="AI30" i="54"/>
  <c r="AE37" i="51"/>
  <c r="X61" i="55"/>
  <c r="X62" i="55" s="1"/>
  <c r="X85" i="55" s="1"/>
  <c r="X88" i="55" s="1"/>
  <c r="AE10" i="51"/>
  <c r="AC52" i="38"/>
  <c r="AH52" i="38" s="1"/>
  <c r="J61" i="8"/>
  <c r="J62" i="8" s="1"/>
  <c r="J85" i="8" s="1"/>
  <c r="J88" i="8" s="1"/>
  <c r="AH10" i="8"/>
  <c r="AI10" i="8"/>
  <c r="W61" i="38"/>
  <c r="AD28" i="38"/>
  <c r="AE11" i="54"/>
  <c r="AI30" i="55"/>
  <c r="AE30" i="55"/>
  <c r="J61" i="54"/>
  <c r="J62" i="54" s="1"/>
  <c r="J85" i="54" s="1"/>
  <c r="J88" i="54" s="1"/>
  <c r="AE40" i="8"/>
  <c r="AC23" i="54"/>
  <c r="AH23" i="54" s="1"/>
  <c r="R61" i="8"/>
  <c r="R62" i="8" s="1"/>
  <c r="R85" i="8" s="1"/>
  <c r="R88" i="8" s="1"/>
  <c r="AC81" i="55"/>
  <c r="AE36" i="55"/>
  <c r="AI36" i="55"/>
  <c r="AH20" i="51"/>
  <c r="AI20" i="51"/>
  <c r="AE24" i="31"/>
  <c r="AE23" i="55"/>
  <c r="F39" i="38"/>
  <c r="AC39" i="8"/>
  <c r="AH39" i="8" s="1"/>
  <c r="AC52" i="8"/>
  <c r="AH52" i="8" s="1"/>
  <c r="AE53" i="55"/>
  <c r="AE46" i="54"/>
  <c r="AI46" i="54"/>
  <c r="AD25" i="38"/>
  <c r="AD51" i="38"/>
  <c r="AB61" i="31"/>
  <c r="AB62" i="31" s="1"/>
  <c r="AB85" i="31" s="1"/>
  <c r="AB88" i="31" s="1"/>
  <c r="AB10" i="38"/>
  <c r="AC38" i="8"/>
  <c r="F41" i="38"/>
  <c r="AC41" i="38" s="1"/>
  <c r="AH41" i="38" s="1"/>
  <c r="AC41" i="8"/>
  <c r="AH41" i="8" s="1"/>
  <c r="AC17" i="55"/>
  <c r="AH17" i="55" s="1"/>
  <c r="J61" i="55"/>
  <c r="J62" i="55" s="1"/>
  <c r="J85" i="55" s="1"/>
  <c r="J88" i="55" s="1"/>
  <c r="J9" i="38"/>
  <c r="AC20" i="55"/>
  <c r="AH20" i="55" s="1"/>
  <c r="F20" i="38"/>
  <c r="AE27" i="54"/>
  <c r="AI27" i="54"/>
  <c r="AE58" i="31"/>
  <c r="T61" i="55"/>
  <c r="T62" i="55" s="1"/>
  <c r="T85" i="55" s="1"/>
  <c r="T88" i="55" s="1"/>
  <c r="AE20" i="54"/>
  <c r="AD33" i="38"/>
  <c r="AC44" i="51"/>
  <c r="AH44" i="51" s="1"/>
  <c r="F44" i="38"/>
  <c r="AE46" i="8"/>
  <c r="F16" i="38"/>
  <c r="AC16" i="38" s="1"/>
  <c r="AH16" i="38" s="1"/>
  <c r="AC16" i="8"/>
  <c r="AH16" i="8" s="1"/>
  <c r="AE16" i="31"/>
  <c r="AI16" i="31"/>
  <c r="H54" i="38"/>
  <c r="AC35" i="54"/>
  <c r="AH35" i="54" s="1"/>
  <c r="AE45" i="55"/>
  <c r="AI45" i="55"/>
  <c r="AE43" i="54"/>
  <c r="AI43" i="54"/>
  <c r="AE49" i="55"/>
  <c r="AC27" i="31"/>
  <c r="AH27" i="31" s="1"/>
  <c r="P13" i="38"/>
  <c r="P61" i="51"/>
  <c r="P62" i="51" s="1"/>
  <c r="P85" i="51" s="1"/>
  <c r="P88" i="51" s="1"/>
  <c r="T36" i="38"/>
  <c r="AC36" i="38" s="1"/>
  <c r="L56" i="38"/>
  <c r="AC56" i="38" s="1"/>
  <c r="AC56" i="8"/>
  <c r="AH56" i="8" s="1"/>
  <c r="AC26" i="51"/>
  <c r="AH26" i="51" s="1"/>
  <c r="AH36" i="51"/>
  <c r="AI36" i="51"/>
  <c r="AC44" i="54"/>
  <c r="AH44" i="54" s="1"/>
  <c r="F61" i="8"/>
  <c r="AE14" i="51"/>
  <c r="AI14" i="51"/>
  <c r="AC77" i="38"/>
  <c r="AD39" i="38"/>
  <c r="AI53" i="8"/>
  <c r="P61" i="31"/>
  <c r="P62" i="31" s="1"/>
  <c r="P85" i="31" s="1"/>
  <c r="P88" i="31" s="1"/>
  <c r="AC79" i="38"/>
  <c r="AC76" i="38"/>
  <c r="AE11" i="55"/>
  <c r="AD54" i="38"/>
  <c r="AE19" i="8"/>
  <c r="AE16" i="51"/>
  <c r="AE15" i="8"/>
  <c r="J10" i="38"/>
  <c r="J61" i="31"/>
  <c r="J62" i="31" s="1"/>
  <c r="J85" i="31" s="1"/>
  <c r="J88" i="31" s="1"/>
  <c r="AE15" i="51"/>
  <c r="AE34" i="51"/>
  <c r="AD61" i="31"/>
  <c r="AE9" i="31"/>
  <c r="AC33" i="31"/>
  <c r="AH33" i="31" s="1"/>
  <c r="AC39" i="51"/>
  <c r="AH39" i="51" s="1"/>
  <c r="AC18" i="38"/>
  <c r="AH18" i="38" s="1"/>
  <c r="AC37" i="38"/>
  <c r="AH37" i="38" s="1"/>
  <c r="AH30" i="8"/>
  <c r="AI30" i="8"/>
  <c r="AD14" i="38"/>
  <c r="AE26" i="8"/>
  <c r="V81" i="38"/>
  <c r="AE21" i="55"/>
  <c r="V10" i="38"/>
  <c r="V61" i="51"/>
  <c r="V62" i="51" s="1"/>
  <c r="V85" i="51" s="1"/>
  <c r="V88" i="51" s="1"/>
  <c r="AE31" i="54"/>
  <c r="AE26" i="51"/>
  <c r="AD43" i="38"/>
  <c r="AC28" i="54"/>
  <c r="F28" i="38"/>
  <c r="F51" i="38"/>
  <c r="AC51" i="8"/>
  <c r="AH51" i="8" s="1"/>
  <c r="AE12" i="8"/>
  <c r="AC55" i="8"/>
  <c r="AH55" i="8" s="1"/>
  <c r="F55" i="38"/>
  <c r="AC55" i="38" s="1"/>
  <c r="AH55" i="38" s="1"/>
  <c r="AC36" i="8"/>
  <c r="AH36" i="8" s="1"/>
  <c r="AE42" i="8"/>
  <c r="T61" i="51"/>
  <c r="T62" i="51" s="1"/>
  <c r="T85" i="51" s="1"/>
  <c r="T88" i="51" s="1"/>
  <c r="AE25" i="8"/>
  <c r="AE51" i="8"/>
  <c r="L61" i="54"/>
  <c r="L62" i="54" s="1"/>
  <c r="L85" i="54" s="1"/>
  <c r="L88" i="54" s="1"/>
  <c r="AH44" i="8"/>
  <c r="AI44" i="8"/>
  <c r="AE27" i="8"/>
  <c r="F61" i="54"/>
  <c r="Z61" i="8"/>
  <c r="Z62" i="8" s="1"/>
  <c r="Z85" i="8" s="1"/>
  <c r="Z88" i="8" s="1"/>
  <c r="AD24" i="38"/>
  <c r="AC32" i="31"/>
  <c r="AH32" i="31" s="1"/>
  <c r="F32" i="38"/>
  <c r="AC32" i="38" s="1"/>
  <c r="AH32" i="38" s="1"/>
  <c r="AD18" i="38"/>
  <c r="F46" i="38"/>
  <c r="AC46" i="8"/>
  <c r="AH46" i="8" s="1"/>
  <c r="AE16" i="8"/>
  <c r="J57" i="38"/>
  <c r="AC57" i="8"/>
  <c r="AH57" i="8" s="1"/>
  <c r="F43" i="38"/>
  <c r="AE55" i="8"/>
  <c r="AE34" i="55"/>
  <c r="AI51" i="31"/>
  <c r="F38" i="38"/>
  <c r="AC38" i="38" s="1"/>
  <c r="AH38" i="38" s="1"/>
  <c r="H61" i="8"/>
  <c r="H62" i="8" s="1"/>
  <c r="H85" i="8" s="1"/>
  <c r="H88" i="8" s="1"/>
  <c r="AE41" i="8"/>
  <c r="V12" i="38"/>
  <c r="V61" i="8"/>
  <c r="V62" i="8" s="1"/>
  <c r="V85" i="8" s="1"/>
  <c r="V88" i="8" s="1"/>
  <c r="AC58" i="51"/>
  <c r="AH58" i="51" s="1"/>
  <c r="AH35" i="31"/>
  <c r="AI35" i="31"/>
  <c r="AI50" i="55"/>
  <c r="AE50" i="55"/>
  <c r="AC81" i="54"/>
  <c r="AH67" i="54"/>
  <c r="AE30" i="51"/>
  <c r="AI30" i="51"/>
  <c r="AE52" i="55"/>
  <c r="AH49" i="8"/>
  <c r="AI49" i="8"/>
  <c r="F30" i="38"/>
  <c r="AC30" i="38" s="1"/>
  <c r="AH30" i="38" s="1"/>
  <c r="AC30" i="31"/>
  <c r="AH30" i="31" s="1"/>
  <c r="AE33" i="31"/>
  <c r="AC11" i="54"/>
  <c r="AH11" i="54" s="1"/>
  <c r="R14" i="38"/>
  <c r="R61" i="38" s="1"/>
  <c r="R62" i="38" s="1"/>
  <c r="R61" i="31"/>
  <c r="R62" i="31" s="1"/>
  <c r="R85" i="31" s="1"/>
  <c r="R88" i="31" s="1"/>
  <c r="AC58" i="38"/>
  <c r="AH58" i="38" s="1"/>
  <c r="AI9" i="54"/>
  <c r="H50" i="38"/>
  <c r="AC50" i="38" s="1"/>
  <c r="AH50" i="38" s="1"/>
  <c r="AC50" i="8"/>
  <c r="H61" i="51"/>
  <c r="H62" i="51" s="1"/>
  <c r="H85" i="51" s="1"/>
  <c r="H88" i="51" s="1"/>
  <c r="AC81" i="51"/>
  <c r="AH67" i="51"/>
  <c r="AI34" i="31"/>
  <c r="AE34" i="31"/>
  <c r="AC21" i="55"/>
  <c r="AH21" i="55" s="1"/>
  <c r="AC31" i="51"/>
  <c r="AH31" i="51" s="1"/>
  <c r="H31" i="38"/>
  <c r="AC31" i="38" s="1"/>
  <c r="AH31" i="38" s="1"/>
  <c r="AE51" i="54"/>
  <c r="AI51" i="54"/>
  <c r="N81" i="38"/>
  <c r="AE39" i="51"/>
  <c r="N61" i="55"/>
  <c r="N62" i="55" s="1"/>
  <c r="N85" i="55" s="1"/>
  <c r="N88" i="55" s="1"/>
  <c r="AC49" i="55"/>
  <c r="AH49" i="55" s="1"/>
  <c r="AE27" i="31"/>
  <c r="AE11" i="51"/>
  <c r="AC58" i="31"/>
  <c r="AH58" i="31" s="1"/>
  <c r="AD47" i="38"/>
  <c r="AE13" i="31"/>
  <c r="Z61" i="55"/>
  <c r="Z62" i="55" s="1"/>
  <c r="Z85" i="55" s="1"/>
  <c r="Z88" i="55" s="1"/>
  <c r="AE14" i="55"/>
  <c r="AE55" i="54"/>
  <c r="AI55" i="54"/>
  <c r="AB61" i="8"/>
  <c r="AB62" i="8" s="1"/>
  <c r="AB85" i="8" s="1"/>
  <c r="AB88" i="8" s="1"/>
  <c r="AE43" i="31"/>
  <c r="AI39" i="54"/>
  <c r="X61" i="8"/>
  <c r="X62" i="8" s="1"/>
  <c r="X85" i="8" s="1"/>
  <c r="X88" i="8" s="1"/>
  <c r="AC69" i="38"/>
  <c r="AH69" i="38" s="1"/>
  <c r="AC31" i="55"/>
  <c r="AE54" i="54"/>
  <c r="AH53" i="31"/>
  <c r="AI53" i="31"/>
  <c r="L81" i="38"/>
  <c r="E61" i="38"/>
  <c r="AD9" i="38"/>
  <c r="N9" i="38"/>
  <c r="N61" i="38" s="1"/>
  <c r="N62" i="38" s="1"/>
  <c r="AC74" i="38"/>
  <c r="AH74" i="38" s="1"/>
  <c r="AE13" i="8"/>
  <c r="X11" i="38"/>
  <c r="X61" i="31"/>
  <c r="X62" i="31" s="1"/>
  <c r="X85" i="31" s="1"/>
  <c r="X88" i="31" s="1"/>
  <c r="H61" i="31"/>
  <c r="H62" i="31" s="1"/>
  <c r="H85" i="31" s="1"/>
  <c r="H88" i="31" s="1"/>
  <c r="H9" i="38"/>
  <c r="AC45" i="51"/>
  <c r="AH45" i="51" s="1"/>
  <c r="F45" i="38"/>
  <c r="F15" i="38"/>
  <c r="AC15" i="51"/>
  <c r="AH15" i="51" s="1"/>
  <c r="T81" i="38"/>
  <c r="AE17" i="55"/>
  <c r="R61" i="51"/>
  <c r="R62" i="51" s="1"/>
  <c r="R85" i="51" s="1"/>
  <c r="R88" i="51" s="1"/>
  <c r="AC18" i="55"/>
  <c r="AH18" i="55" s="1"/>
  <c r="AC37" i="51"/>
  <c r="AH37" i="51" s="1"/>
  <c r="R85" i="38" l="1"/>
  <c r="R88" i="38" s="1"/>
  <c r="AE58" i="38"/>
  <c r="AE20" i="38"/>
  <c r="AI14" i="55"/>
  <c r="AI47" i="51"/>
  <c r="AI10" i="31"/>
  <c r="AI52" i="54"/>
  <c r="AI47" i="54"/>
  <c r="AI49" i="31"/>
  <c r="AI42" i="51"/>
  <c r="AI34" i="55"/>
  <c r="AC39" i="38"/>
  <c r="AH39" i="38" s="1"/>
  <c r="AI12" i="54"/>
  <c r="AI31" i="54"/>
  <c r="AC22" i="38"/>
  <c r="AH22" i="38" s="1"/>
  <c r="AI41" i="55"/>
  <c r="AC46" i="38"/>
  <c r="AH46" i="38" s="1"/>
  <c r="AI38" i="51"/>
  <c r="AC43" i="38"/>
  <c r="AH43" i="38" s="1"/>
  <c r="P61" i="38"/>
  <c r="P62" i="38" s="1"/>
  <c r="P85" i="38" s="1"/>
  <c r="P88" i="38" s="1"/>
  <c r="AI42" i="31"/>
  <c r="AC17" i="38"/>
  <c r="AH17" i="38" s="1"/>
  <c r="AC44" i="38"/>
  <c r="AH44" i="38" s="1"/>
  <c r="AI9" i="55"/>
  <c r="AI43" i="31"/>
  <c r="AC45" i="38"/>
  <c r="AH45" i="38" s="1"/>
  <c r="AB61" i="38"/>
  <c r="AB62" i="38" s="1"/>
  <c r="AB85" i="38" s="1"/>
  <c r="AB88" i="38" s="1"/>
  <c r="AH9" i="8"/>
  <c r="AI9" i="8"/>
  <c r="E29" i="21"/>
  <c r="AI26" i="8"/>
  <c r="E48" i="21"/>
  <c r="AI20" i="54"/>
  <c r="AE23" i="38"/>
  <c r="AI14" i="54"/>
  <c r="AI19" i="8"/>
  <c r="AI13" i="51"/>
  <c r="AI22" i="54"/>
  <c r="AI24" i="8"/>
  <c r="AI40" i="8"/>
  <c r="AI39" i="51"/>
  <c r="AI52" i="55"/>
  <c r="AI44" i="55"/>
  <c r="E49" i="21"/>
  <c r="AI9" i="31"/>
  <c r="E10" i="21"/>
  <c r="AI26" i="51"/>
  <c r="AI11" i="54"/>
  <c r="AE38" i="38"/>
  <c r="AI17" i="55"/>
  <c r="AI21" i="38"/>
  <c r="E25" i="21"/>
  <c r="AI19" i="51"/>
  <c r="AI16" i="51"/>
  <c r="AI27" i="31"/>
  <c r="E20" i="21"/>
  <c r="AI13" i="31"/>
  <c r="AE57" i="38"/>
  <c r="AI46" i="31"/>
  <c r="AI54" i="54"/>
  <c r="AE21" i="38"/>
  <c r="E12" i="21"/>
  <c r="AI34" i="51"/>
  <c r="AC20" i="38"/>
  <c r="AH20" i="38" s="1"/>
  <c r="AI22" i="8"/>
  <c r="AI48" i="38"/>
  <c r="AI44" i="38"/>
  <c r="AI42" i="8"/>
  <c r="AI30" i="31"/>
  <c r="AI28" i="8"/>
  <c r="AI13" i="8"/>
  <c r="AE48" i="38"/>
  <c r="AI15" i="51"/>
  <c r="AI15" i="8"/>
  <c r="AI46" i="8"/>
  <c r="AI11" i="31"/>
  <c r="AI31" i="51"/>
  <c r="AI44" i="51"/>
  <c r="AI14" i="31"/>
  <c r="E9" i="21"/>
  <c r="AI33" i="31"/>
  <c r="AI25" i="8"/>
  <c r="AE44" i="38"/>
  <c r="AE35" i="38"/>
  <c r="AI30" i="38"/>
  <c r="AH26" i="38"/>
  <c r="AI26" i="38"/>
  <c r="N85" i="38"/>
  <c r="N88" i="38" s="1"/>
  <c r="AC28" i="38"/>
  <c r="AH28" i="38" s="1"/>
  <c r="X61" i="38"/>
  <c r="X62" i="38" s="1"/>
  <c r="X85" i="38" s="1"/>
  <c r="X88" i="38" s="1"/>
  <c r="AC40" i="38"/>
  <c r="AH40" i="38" s="1"/>
  <c r="AE61" i="38"/>
  <c r="AI52" i="38"/>
  <c r="AE27" i="38"/>
  <c r="AC12" i="38"/>
  <c r="AH12" i="38" s="1"/>
  <c r="AE36" i="38"/>
  <c r="Z61" i="38"/>
  <c r="Z62" i="38" s="1"/>
  <c r="Z85" i="38" s="1"/>
  <c r="Z88" i="38" s="1"/>
  <c r="AC51" i="38"/>
  <c r="AH51" i="38" s="1"/>
  <c r="J61" i="38"/>
  <c r="J62" i="38" s="1"/>
  <c r="J85" i="38" s="1"/>
  <c r="J88" i="38" s="1"/>
  <c r="E51" i="21"/>
  <c r="AC57" i="38"/>
  <c r="AI57" i="38" s="1"/>
  <c r="AC54" i="38"/>
  <c r="AH54" i="38" s="1"/>
  <c r="E43" i="21"/>
  <c r="H61" i="38"/>
  <c r="H62" i="38" s="1"/>
  <c r="H85" i="38" s="1"/>
  <c r="H88" i="38" s="1"/>
  <c r="AC11" i="38"/>
  <c r="AH11" i="38" s="1"/>
  <c r="AH36" i="38"/>
  <c r="AI36" i="38"/>
  <c r="AH56" i="38"/>
  <c r="AI56" i="38"/>
  <c r="AH23" i="38"/>
  <c r="AI23" i="38"/>
  <c r="AH31" i="55"/>
  <c r="AI31" i="55"/>
  <c r="E52" i="21"/>
  <c r="AI53" i="38"/>
  <c r="AE53" i="38"/>
  <c r="V61" i="38"/>
  <c r="V62" i="38" s="1"/>
  <c r="V85" i="38" s="1"/>
  <c r="V88" i="38" s="1"/>
  <c r="AH12" i="51"/>
  <c r="AI12" i="51"/>
  <c r="AI32" i="38"/>
  <c r="E31" i="21"/>
  <c r="AE32" i="38"/>
  <c r="E36" i="21"/>
  <c r="AI37" i="38"/>
  <c r="AE37" i="38"/>
  <c r="AE22" i="38"/>
  <c r="AI22" i="38"/>
  <c r="E21" i="21"/>
  <c r="AE29" i="38"/>
  <c r="E28" i="21"/>
  <c r="AI29" i="38"/>
  <c r="AI16" i="8"/>
  <c r="AI51" i="8"/>
  <c r="E42" i="21"/>
  <c r="AI43" i="38"/>
  <c r="AE43" i="38"/>
  <c r="AI21" i="55"/>
  <c r="E24" i="21"/>
  <c r="AI25" i="38"/>
  <c r="AE25" i="38"/>
  <c r="AI23" i="55"/>
  <c r="E27" i="21"/>
  <c r="AE28" i="38"/>
  <c r="AI57" i="55"/>
  <c r="E14" i="21"/>
  <c r="AE15" i="38"/>
  <c r="E11" i="21"/>
  <c r="AE12" i="38"/>
  <c r="AI43" i="55"/>
  <c r="AH29" i="51"/>
  <c r="AI29" i="51"/>
  <c r="AH81" i="31"/>
  <c r="P59" i="40"/>
  <c r="AI49" i="38"/>
  <c r="AH68" i="38"/>
  <c r="AC81" i="38"/>
  <c r="AH81" i="38" s="1"/>
  <c r="AI15" i="55"/>
  <c r="T61" i="38"/>
  <c r="T62" i="38" s="1"/>
  <c r="T85" i="38" s="1"/>
  <c r="T88" i="38" s="1"/>
  <c r="AC14" i="38"/>
  <c r="AH14" i="38" s="1"/>
  <c r="AC35" i="38"/>
  <c r="AI23" i="54"/>
  <c r="AE9" i="38"/>
  <c r="AD61" i="38"/>
  <c r="E8" i="21"/>
  <c r="E44" i="21"/>
  <c r="AE45" i="38"/>
  <c r="AI38" i="38"/>
  <c r="AH50" i="8"/>
  <c r="AI50" i="8"/>
  <c r="AI56" i="8"/>
  <c r="AC10" i="38"/>
  <c r="AI48" i="31"/>
  <c r="AE19" i="38"/>
  <c r="AI19" i="38"/>
  <c r="E18" i="21"/>
  <c r="AI36" i="8"/>
  <c r="AE40" i="38"/>
  <c r="E39" i="21"/>
  <c r="AH81" i="8"/>
  <c r="P59" i="1"/>
  <c r="AE17" i="38"/>
  <c r="E16" i="21"/>
  <c r="AI55" i="8"/>
  <c r="E13" i="21"/>
  <c r="AE14" i="38"/>
  <c r="AI24" i="31"/>
  <c r="AI39" i="8"/>
  <c r="AI57" i="8"/>
  <c r="AI54" i="8"/>
  <c r="AI35" i="54"/>
  <c r="AI44" i="54"/>
  <c r="AI45" i="51"/>
  <c r="AI17" i="8"/>
  <c r="AC13" i="38"/>
  <c r="AH33" i="8"/>
  <c r="AI33" i="8"/>
  <c r="AC9" i="38"/>
  <c r="AH9" i="38" s="1"/>
  <c r="F61" i="38"/>
  <c r="AI40" i="51"/>
  <c r="AI50" i="38"/>
  <c r="AE31" i="38"/>
  <c r="AI31" i="38"/>
  <c r="E30" i="21"/>
  <c r="AE16" i="38"/>
  <c r="AI16" i="38"/>
  <c r="E15" i="21"/>
  <c r="AI32" i="31"/>
  <c r="AC61" i="55"/>
  <c r="F62" i="55"/>
  <c r="F85" i="55" s="1"/>
  <c r="F88" i="55" s="1"/>
  <c r="AI11" i="51"/>
  <c r="AI24" i="38"/>
  <c r="E23" i="21"/>
  <c r="AE24" i="38"/>
  <c r="AH28" i="54"/>
  <c r="AI28" i="54"/>
  <c r="AE51" i="38"/>
  <c r="E50" i="21"/>
  <c r="AC61" i="54"/>
  <c r="F62" i="54"/>
  <c r="F85" i="54" s="1"/>
  <c r="F88" i="54" s="1"/>
  <c r="AI58" i="31"/>
  <c r="AI10" i="51"/>
  <c r="E45" i="21"/>
  <c r="AE46" i="38"/>
  <c r="AI52" i="8"/>
  <c r="AC15" i="38"/>
  <c r="AH15" i="38" s="1"/>
  <c r="P59" i="52"/>
  <c r="AH81" i="54"/>
  <c r="AI41" i="8"/>
  <c r="AI27" i="8"/>
  <c r="AI12" i="8"/>
  <c r="AE54" i="38"/>
  <c r="E53" i="21"/>
  <c r="AE39" i="38"/>
  <c r="E38" i="21"/>
  <c r="AI49" i="55"/>
  <c r="L61" i="38"/>
  <c r="L62" i="38" s="1"/>
  <c r="L85" i="38" s="1"/>
  <c r="L88" i="38" s="1"/>
  <c r="AI20" i="55"/>
  <c r="AE41" i="38"/>
  <c r="E40" i="21"/>
  <c r="AI41" i="38"/>
  <c r="AE42" i="38"/>
  <c r="E41" i="21"/>
  <c r="AI42" i="38"/>
  <c r="AI35" i="51"/>
  <c r="AI43" i="8"/>
  <c r="AI58" i="38"/>
  <c r="P59" i="53"/>
  <c r="AH81" i="55"/>
  <c r="AC61" i="51"/>
  <c r="F62" i="51"/>
  <c r="F85" i="51" s="1"/>
  <c r="F88" i="51" s="1"/>
  <c r="AI29" i="8"/>
  <c r="AH81" i="51"/>
  <c r="P59" i="50"/>
  <c r="F62" i="8"/>
  <c r="F85" i="8" s="1"/>
  <c r="F88" i="8" s="1"/>
  <c r="AC61" i="8"/>
  <c r="E46" i="21"/>
  <c r="AI47" i="38"/>
  <c r="AE47" i="38"/>
  <c r="E17" i="21"/>
  <c r="AE18" i="38"/>
  <c r="AI18" i="38"/>
  <c r="AI11" i="55"/>
  <c r="E32" i="21"/>
  <c r="AE33" i="38"/>
  <c r="AI33" i="38"/>
  <c r="AH38" i="8"/>
  <c r="AI38" i="8"/>
  <c r="AI53" i="55"/>
  <c r="AI37" i="51"/>
  <c r="AI27" i="38"/>
  <c r="AE34" i="38"/>
  <c r="E33" i="21"/>
  <c r="AI34" i="38"/>
  <c r="AI55" i="38"/>
  <c r="AE55" i="38"/>
  <c r="E54" i="21"/>
  <c r="AI58" i="51"/>
  <c r="AI18" i="55"/>
  <c r="AC61" i="31"/>
  <c r="F62" i="31"/>
  <c r="F85" i="31" s="1"/>
  <c r="F88" i="31" s="1"/>
  <c r="AI39" i="38" l="1"/>
  <c r="AH57" i="38"/>
  <c r="AI46" i="38"/>
  <c r="AI20" i="38"/>
  <c r="AI17" i="38"/>
  <c r="AI45" i="38"/>
  <c r="AI14" i="38"/>
  <c r="AI40" i="38"/>
  <c r="AI54" i="38"/>
  <c r="AI12" i="38"/>
  <c r="AI86" i="31"/>
  <c r="AI86" i="54"/>
  <c r="AI86" i="8"/>
  <c r="AI86" i="55"/>
  <c r="AI86" i="51"/>
  <c r="AI11" i="38"/>
  <c r="AI9" i="38"/>
  <c r="AI51" i="38"/>
  <c r="AI28" i="38"/>
  <c r="AC62" i="31"/>
  <c r="AH61" i="31"/>
  <c r="AC62" i="8"/>
  <c r="AH61" i="8"/>
  <c r="AC61" i="38"/>
  <c r="F62" i="38"/>
  <c r="F85" i="38" s="1"/>
  <c r="F88" i="38" s="1"/>
  <c r="AC62" i="54"/>
  <c r="AH61" i="54"/>
  <c r="AI15" i="38"/>
  <c r="AH13" i="38"/>
  <c r="AI13" i="38"/>
  <c r="AH35" i="38"/>
  <c r="AI35" i="38"/>
  <c r="AC62" i="55"/>
  <c r="AH61" i="55"/>
  <c r="AC62" i="51"/>
  <c r="AH61" i="51"/>
  <c r="AH10" i="38"/>
  <c r="AI10" i="38"/>
  <c r="AI86" i="38" l="1"/>
  <c r="AC85" i="51"/>
  <c r="AC88" i="51" s="1"/>
  <c r="AH62" i="51"/>
  <c r="P42" i="50"/>
  <c r="AC85" i="55"/>
  <c r="AC88" i="55" s="1"/>
  <c r="AH62" i="55"/>
  <c r="P42" i="53"/>
  <c r="AC85" i="8"/>
  <c r="AC88" i="8" s="1"/>
  <c r="AH62" i="8"/>
  <c r="P42" i="1"/>
  <c r="AC85" i="54"/>
  <c r="AC88" i="54" s="1"/>
  <c r="P42" i="52"/>
  <c r="AH62" i="54"/>
  <c r="AC85" i="31"/>
  <c r="AC88" i="31" s="1"/>
  <c r="P42" i="40"/>
  <c r="AH62" i="31"/>
  <c r="AC62" i="38"/>
  <c r="AH61" i="38"/>
  <c r="P7" i="52" l="1"/>
  <c r="AD88" i="54"/>
  <c r="AH85" i="54"/>
  <c r="AH86" i="54" s="1"/>
  <c r="P7" i="40"/>
  <c r="AD88" i="31"/>
  <c r="AH85" i="31"/>
  <c r="AH86" i="31" s="1"/>
  <c r="AH85" i="55"/>
  <c r="AH86" i="55" s="1"/>
  <c r="AD88" i="55"/>
  <c r="P7" i="53"/>
  <c r="AC85" i="38"/>
  <c r="AC88" i="38" s="1"/>
  <c r="AH62" i="38"/>
  <c r="P7" i="50"/>
  <c r="AD88" i="51"/>
  <c r="AH85" i="51"/>
  <c r="AH86" i="51" s="1"/>
  <c r="P7" i="1"/>
  <c r="AD88" i="8"/>
  <c r="AH85" i="8"/>
  <c r="AH86" i="8" s="1"/>
  <c r="AH85" i="38" l="1"/>
  <c r="AH86" i="38" s="1"/>
  <c r="AD88" i="38"/>
  <c r="D14" i="37"/>
</calcChain>
</file>

<file path=xl/comments1.xml><?xml version="1.0" encoding="utf-8"?>
<comments xmlns="http://schemas.openxmlformats.org/spreadsheetml/2006/main">
  <authors>
    <author>Alvin Siu</author>
  </authors>
  <commentList>
    <comment ref="H5" authorId="0">
      <text>
        <r>
          <rPr>
            <b/>
            <sz val="9"/>
            <color indexed="81"/>
            <rFont val="Tahoma"/>
            <family val="2"/>
          </rPr>
          <t>Instructions:</t>
        </r>
        <r>
          <rPr>
            <sz val="9"/>
            <color indexed="81"/>
            <rFont val="Tahoma"/>
            <family val="2"/>
          </rPr>
          <t xml:space="preserve">
Click on the links to go to the specified tab.
</t>
        </r>
        <r>
          <rPr>
            <b/>
            <sz val="9"/>
            <color indexed="81"/>
            <rFont val="Tahoma"/>
            <family val="2"/>
          </rPr>
          <t xml:space="preserve">Note: </t>
        </r>
        <r>
          <rPr>
            <sz val="9"/>
            <color indexed="81"/>
            <rFont val="Tahoma"/>
            <family val="2"/>
          </rPr>
          <t xml:space="preserve"> All tabs are protected to prevent accidental tampering of formulas.  To unprotect, go to the "Review" tab in Excel and click on "Unprotect Sheet."</t>
        </r>
      </text>
    </comment>
  </commentList>
</comments>
</file>

<file path=xl/comments10.xml><?xml version="1.0" encoding="utf-8"?>
<comments xmlns="http://schemas.openxmlformats.org/spreadsheetml/2006/main">
  <authors>
    <author>Alvin Siu</author>
  </authors>
  <commentList>
    <comment ref="P5" authorId="0">
      <text>
        <r>
          <rPr>
            <b/>
            <sz val="9"/>
            <color indexed="81"/>
            <rFont val="Tahoma"/>
            <family val="2"/>
          </rPr>
          <t>Instructions:</t>
        </r>
        <r>
          <rPr>
            <sz val="9"/>
            <color indexed="81"/>
            <rFont val="Tahoma"/>
            <family val="2"/>
          </rPr>
          <t xml:space="preserve">  Under each Step (i.e. Design, Test, Package, etc.) the activities will appear based on inputs noted in the respective tabs.  In the cells to the right of each activity, use the drop down to mark off when the activity will take place.  You may mark off multiple cells for each activity.
</t>
        </r>
        <r>
          <rPr>
            <b/>
            <sz val="9"/>
            <color indexed="81"/>
            <rFont val="Tahoma"/>
            <family val="2"/>
          </rPr>
          <t>Note:</t>
        </r>
        <r>
          <rPr>
            <sz val="9"/>
            <color indexed="81"/>
            <rFont val="Tahoma"/>
            <family val="2"/>
          </rPr>
          <t xml:space="preserve">  The cells to the right of each Step (i.e. Design, Test, Package, etc) will highlight on their own based on where you placed expenses in the "Design," "Test," "Package," "Promote," and "Manage" tabs.  This provides the boundaries for the activities under each Step.
</t>
        </r>
      </text>
    </comment>
  </commentList>
</comments>
</file>

<file path=xl/comments2.xml><?xml version="1.0" encoding="utf-8"?>
<comments xmlns="http://schemas.openxmlformats.org/spreadsheetml/2006/main">
  <authors>
    <author>Alvin Siu</author>
    <author>Siu,Alvin</author>
  </authors>
  <commentList>
    <comment ref="J6" authorId="0">
      <text>
        <r>
          <rPr>
            <b/>
            <sz val="9"/>
            <color indexed="81"/>
            <rFont val="Tahoma"/>
            <family val="2"/>
          </rPr>
          <t>Instructions:</t>
        </r>
        <r>
          <rPr>
            <sz val="9"/>
            <color indexed="81"/>
            <rFont val="Tahoma"/>
            <family val="2"/>
          </rPr>
          <t xml:space="preserve">  Enter in the basic information for your organization, product or services here.  This data will be generated throughout the tool.  
The Launch Activity Dates is used to label the timeframe of your launch activities.  
The Operation Activity Dates is used to label the timeframe for your everyday operations after you launch your product or service.
The Other Direct Costs is used to supply menu options for you in the "Design", "Test", "Package", "Promote", and "Manage" tabs.  You may supply additional menu options in the white area beneath the fixed options (in gray).  </t>
        </r>
      </text>
    </comment>
    <comment ref="B16" authorId="1">
      <text>
        <r>
          <rPr>
            <b/>
            <sz val="9"/>
            <color indexed="81"/>
            <rFont val="Tahoma"/>
            <family val="2"/>
          </rPr>
          <t>Siu,Alvin:</t>
        </r>
        <r>
          <rPr>
            <sz val="9"/>
            <color indexed="81"/>
            <rFont val="Tahoma"/>
            <family val="2"/>
          </rPr>
          <t xml:space="preserve">
Sets the dates in the Work Plan tabs and the Budget tabs.  Must be in TEXT format NOT DATE format, otherwise calculations will not work.</t>
        </r>
      </text>
    </comment>
    <comment ref="B19" authorId="1">
      <text>
        <r>
          <rPr>
            <b/>
            <sz val="9"/>
            <color indexed="81"/>
            <rFont val="Tahoma"/>
            <family val="2"/>
          </rPr>
          <t>Siu,Alvin:</t>
        </r>
        <r>
          <rPr>
            <sz val="9"/>
            <color indexed="81"/>
            <rFont val="Tahoma"/>
            <family val="2"/>
          </rPr>
          <t xml:space="preserve">
Sets the dates in the Work Plan tabs and the Budget tabs.  Must be in TEXT format NOT DATE format, otherwise calculations will not work.</t>
        </r>
      </text>
    </comment>
    <comment ref="B23" authorId="0">
      <text>
        <r>
          <rPr>
            <b/>
            <sz val="9"/>
            <color indexed="81"/>
            <rFont val="Tahoma"/>
            <family val="2"/>
          </rPr>
          <t>Alvin Siu:</t>
        </r>
        <r>
          <rPr>
            <sz val="9"/>
            <color indexed="81"/>
            <rFont val="Tahoma"/>
            <family val="2"/>
          </rPr>
          <t xml:space="preserve">
This information should only be changed by those experienced with the tool</t>
        </r>
      </text>
    </comment>
  </commentList>
</comments>
</file>

<file path=xl/comments3.xml><?xml version="1.0" encoding="utf-8"?>
<comments xmlns="http://schemas.openxmlformats.org/spreadsheetml/2006/main">
  <authors>
    <author>Alvin Siu</author>
  </authors>
  <commentList>
    <comment ref="G8" authorId="0">
      <text>
        <r>
          <rPr>
            <b/>
            <sz val="9"/>
            <color indexed="81"/>
            <rFont val="Tahoma"/>
            <family val="2"/>
          </rPr>
          <t>Instructions:</t>
        </r>
        <r>
          <rPr>
            <sz val="9"/>
            <color indexed="81"/>
            <rFont val="Tahoma"/>
            <family val="2"/>
          </rPr>
          <t xml:space="preserve">  Enter in all staff names, roles (titles), and daily rates.  This will be based on your inquiry of “The Roles, Characteristics and Functions of Your Team.”.  These names will automatically populate in the Design, Test, Package, Promote, Manage, and Product Forecast tabs.  
Role column:  Enter in the person's title or role for the purposes of the new product or service.
Name column:  Enter the Name of the staff.  This will populate in the drop-down menus in the rest of the tool.
Daily Salary Rate column:  Enter the costs per day for an individual to work on your new product or service.  (This may include overhead costs)
Total # of Days column: This will automatically generate the # of days used in your budget for each individual.  This is for reference only.
</t>
        </r>
      </text>
    </comment>
  </commentList>
</comments>
</file>

<file path=xl/comments4.xml><?xml version="1.0" encoding="utf-8"?>
<comments xmlns="http://schemas.openxmlformats.org/spreadsheetml/2006/main">
  <authors>
    <author>Alvin Siu</author>
  </authors>
  <commentList>
    <comment ref="R7" authorId="0">
      <text>
        <r>
          <rPr>
            <b/>
            <sz val="9"/>
            <color indexed="81"/>
            <rFont val="Tahoma"/>
            <family val="2"/>
          </rPr>
          <t>Instructions:</t>
        </r>
        <r>
          <rPr>
            <sz val="9"/>
            <color indexed="81"/>
            <rFont val="Tahoma"/>
            <family val="2"/>
          </rPr>
          <t xml:space="preserve">  Enter all potential costs required for this particular budget.  Activities should be titled and a small description should be provided.  There are drop-down menus in column C under each activity that will list the names you have entered in the "Master Staff List" tab.  In the cells to the right of each name, enter in the number of days that person will require to carry out the activity.  
Other Expenses will have the same layout for drop-downs; however, rather than providing the number of days, you will put the actual monetary value in the cells to the right.
These expenses will calculate automatically in cell P7.  A budget will automatically be created for you in the "Launch Budget" tab. 
</t>
        </r>
      </text>
    </comment>
  </commentList>
</comments>
</file>

<file path=xl/comments5.xml><?xml version="1.0" encoding="utf-8"?>
<comments xmlns="http://schemas.openxmlformats.org/spreadsheetml/2006/main">
  <authors>
    <author>Alvin Siu</author>
  </authors>
  <commentList>
    <comment ref="R7" authorId="0">
      <text>
        <r>
          <rPr>
            <b/>
            <sz val="9"/>
            <color indexed="81"/>
            <rFont val="Tahoma"/>
            <family val="2"/>
          </rPr>
          <t>Instructions:</t>
        </r>
        <r>
          <rPr>
            <sz val="9"/>
            <color indexed="81"/>
            <rFont val="Tahoma"/>
            <family val="2"/>
          </rPr>
          <t xml:space="preserve"> Enter all potential costs required for this particular budget.  Activities should be titled and a small description should be provided.  There are drop-down menus in column C under each activity that will list the names you have entered in the "Master Staff List" tab.  In the cells to the right of each name, enter in the number of days that person will require to carry out the activity.  
Other Expenses will have the same layout for drop-downs; however, rather than providing the number of days, you will put the actual monetary value in the cells to the right.
These expenses will calculate automatically in cell P7.  A budget will automatically be created for you in the "Launch Budget" tab. 
</t>
        </r>
      </text>
    </comment>
  </commentList>
</comments>
</file>

<file path=xl/comments6.xml><?xml version="1.0" encoding="utf-8"?>
<comments xmlns="http://schemas.openxmlformats.org/spreadsheetml/2006/main">
  <authors>
    <author>Alvin Siu</author>
  </authors>
  <commentList>
    <comment ref="R7" authorId="0">
      <text>
        <r>
          <rPr>
            <b/>
            <sz val="9"/>
            <color indexed="81"/>
            <rFont val="Tahoma"/>
            <family val="2"/>
          </rPr>
          <t>Instructions:</t>
        </r>
        <r>
          <rPr>
            <sz val="9"/>
            <color indexed="81"/>
            <rFont val="Tahoma"/>
            <family val="2"/>
          </rPr>
          <t xml:space="preserve"> Enter all potential costs required for this particular budget.  Activities should be titled and a small description should be provided.  There are drop-down menus in column C under each activity that will list the names you have entered in the "Master Staff List" tab.  In the cells to the right of each name, enter in the number of days that person will require to carry out the activity.  
Other Expenses will have the same layout for drop-downs; however, rather than providing the number of days, you will put the actual monetary value in the cells to the right.
These expenses will calculate automatically in cell P7.  A budget will automatically be created for you in the "Launch Budget" tab. 
</t>
        </r>
      </text>
    </comment>
  </commentList>
</comments>
</file>

<file path=xl/comments7.xml><?xml version="1.0" encoding="utf-8"?>
<comments xmlns="http://schemas.openxmlformats.org/spreadsheetml/2006/main">
  <authors>
    <author>Alvin Siu</author>
  </authors>
  <commentList>
    <comment ref="R7" authorId="0">
      <text>
        <r>
          <rPr>
            <b/>
            <sz val="9"/>
            <color indexed="81"/>
            <rFont val="Tahoma"/>
            <family val="2"/>
          </rPr>
          <t>Instructions:</t>
        </r>
        <r>
          <rPr>
            <sz val="9"/>
            <color indexed="81"/>
            <rFont val="Tahoma"/>
            <family val="2"/>
          </rPr>
          <t xml:space="preserve">  Enter all potential costs required for this particular budget.  Activities should be titled and a small description should be provided.  There are drop-down menus in column C under each activity that will list the names you have entered in the "Master Staff List" tab.  In the cells to the right of each name, enter in the number of days that person will require to carry out the activity.  
Other Expenses will have the same layout for drop-downs; however, rather than providing the number of days, you will put the actual monetary value in the cells to the right.
These expenses will calculate automatically in cell P7.  A budget will automatically be created for you in the "Launch Budget" tab. 
</t>
        </r>
        <r>
          <rPr>
            <b/>
            <sz val="9"/>
            <color indexed="81"/>
            <rFont val="Tahoma"/>
            <family val="2"/>
          </rPr>
          <t xml:space="preserve">Note:  </t>
        </r>
        <r>
          <rPr>
            <sz val="9"/>
            <color indexed="81"/>
            <rFont val="Tahoma"/>
            <family val="2"/>
          </rPr>
          <t>Refer to Module III for ideas for Promotion Activities.</t>
        </r>
      </text>
    </comment>
  </commentList>
</comments>
</file>

<file path=xl/comments8.xml><?xml version="1.0" encoding="utf-8"?>
<comments xmlns="http://schemas.openxmlformats.org/spreadsheetml/2006/main">
  <authors>
    <author>Alvin Siu</author>
  </authors>
  <commentList>
    <comment ref="R7" authorId="0">
      <text>
        <r>
          <rPr>
            <b/>
            <sz val="9"/>
            <color indexed="81"/>
            <rFont val="Tahoma"/>
            <family val="2"/>
          </rPr>
          <t>Instructions:</t>
        </r>
        <r>
          <rPr>
            <sz val="9"/>
            <color indexed="81"/>
            <rFont val="Tahoma"/>
            <family val="2"/>
          </rPr>
          <t xml:space="preserve">  Enter all potential costs required for this particular budget.  Activities should be titled and a small description should be provided.  There are drop-down menus in column C under each activity that will list the names you have entered in the "Master Staff List" tab.  In the cells to the right of each name, enter in the number of days that person will require to carry out the activity.  
Other Expenses will have the same layout for drop-downs; however, rather than providing the number of days, you will put the actual monetary value in the cells to the right.
These expenses will calculate automatically in cell P7.  A budget will automatically be created for you in the "Launch Budget" tab. 
</t>
        </r>
      </text>
    </comment>
  </commentList>
</comments>
</file>

<file path=xl/comments9.xml><?xml version="1.0" encoding="utf-8"?>
<comments xmlns="http://schemas.openxmlformats.org/spreadsheetml/2006/main">
  <authors>
    <author>Alvin Siu</author>
  </authors>
  <commentList>
    <comment ref="S10" authorId="0">
      <text>
        <r>
          <rPr>
            <b/>
            <sz val="9"/>
            <color indexed="81"/>
            <rFont val="Tahoma"/>
            <family val="2"/>
          </rPr>
          <t>Instructions:</t>
        </r>
        <r>
          <rPr>
            <sz val="9"/>
            <color indexed="81"/>
            <rFont val="Tahoma"/>
            <family val="2"/>
          </rPr>
          <t xml:space="preserve">  Instructions:  This is where you will forecast the revenue and expense information for your new product/service.  
Revenue (Units):  Enter in the name of your product or service.  (You will have the option to enter up to three different products or services).  In the following columns, enter in the number of units you plan to sell.
Revenue (Price per unit):  Enter in the proposed price of your product or service in the corresponding columns.  This will be associated directly with the number of units you entered under "Revenue (Units)" column.  (This area will allow you to increase or decrease your prices in later periods). 
Direct Labor:  Use the drop-down menus in column C to pick staff that will be used for daily operations.  In the following columns, enter in the number of days planned for that individual.
Direct Material:  Enter the name of material to be purchased on a continual basis under column C.  In the following columns, enter in the monetary value.
Overhead:  Enter in any overhead costs that are required by your organization in order to implement the new product or service.  Costs may include corporate salaries, administrative costs, rent, and utilities that your organization applies as a percentage.  (This information will need to be provided by your accounting department)  In the following columns, enter in the monetary value.
Fixed Costs:  Enter any fixed costs as listed.  You may also add in your own fixed costs by writing over the (Other Expenses) label.  In the following columns, enter in the monetary value.  
</t>
        </r>
      </text>
    </comment>
  </commentList>
</comments>
</file>

<file path=xl/sharedStrings.xml><?xml version="1.0" encoding="utf-8"?>
<sst xmlns="http://schemas.openxmlformats.org/spreadsheetml/2006/main" count="946" uniqueCount="231">
  <si>
    <t>Person</t>
  </si>
  <si>
    <t>Total</t>
  </si>
  <si>
    <t>Postage &amp; Shipping</t>
  </si>
  <si>
    <t>Communications</t>
  </si>
  <si>
    <t>TOTAL</t>
  </si>
  <si>
    <t>Activity 1:</t>
  </si>
  <si>
    <t>Activity 2:</t>
  </si>
  <si>
    <t>Activity 3:</t>
  </si>
  <si>
    <t>Internal Only Notes/Descriptions</t>
  </si>
  <si>
    <t>Please see notes in this column for your reference, and also use this as desired to leave activity/assumption notes.</t>
  </si>
  <si>
    <t>Date</t>
  </si>
  <si>
    <t>Notes/Comments</t>
  </si>
  <si>
    <t>Initials</t>
  </si>
  <si>
    <t>Response / Follow-up</t>
  </si>
  <si>
    <t>Comments and Questions Log</t>
  </si>
  <si>
    <t>TOTAL $</t>
  </si>
  <si>
    <t>FY12</t>
  </si>
  <si>
    <t>FY13</t>
  </si>
  <si>
    <t>Line Item</t>
  </si>
  <si>
    <t>LOE</t>
  </si>
  <si>
    <t>$</t>
  </si>
  <si>
    <t>12 mos</t>
  </si>
  <si>
    <t>%</t>
  </si>
  <si>
    <t>Overhead</t>
  </si>
  <si>
    <t>Qty</t>
  </si>
  <si>
    <t>Ins/Conf/Other</t>
  </si>
  <si>
    <t>Rent &amp; Utilities</t>
  </si>
  <si>
    <t>Supplies &amp; Materials</t>
  </si>
  <si>
    <t>Outside Services</t>
  </si>
  <si>
    <t>Name</t>
  </si>
  <si>
    <t xml:space="preserve">Other Expenses </t>
  </si>
  <si>
    <t>xck</t>
  </si>
  <si>
    <t xml:space="preserve"> </t>
  </si>
  <si>
    <t>Total Ins/Conf/Other</t>
  </si>
  <si>
    <t>Total Budget</t>
  </si>
  <si>
    <t>Master Staff List</t>
  </si>
  <si>
    <t>Contains employee list and rates</t>
  </si>
  <si>
    <t>Other Direct Costs</t>
  </si>
  <si>
    <t>Version Control</t>
  </si>
  <si>
    <t>"Enter Activity Title &amp; Description Here"</t>
  </si>
  <si>
    <t>Master List</t>
  </si>
  <si>
    <t>Last updated by:</t>
  </si>
  <si>
    <t>Alvin Siu</t>
  </si>
  <si>
    <t>Add new row: Select this row, copy, right-click and "Insert Copied Cells"</t>
  </si>
  <si>
    <t>Add row: Select this row, copy, right-click and "Insert Copied Cells"</t>
  </si>
  <si>
    <t>1st Month</t>
  </si>
  <si>
    <t>2nd Month</t>
  </si>
  <si>
    <t>3rd Month</t>
  </si>
  <si>
    <t>4th Month</t>
  </si>
  <si>
    <t>5th Month</t>
  </si>
  <si>
    <t>6th Month</t>
  </si>
  <si>
    <t>7th Month</t>
  </si>
  <si>
    <t>8th Month</t>
  </si>
  <si>
    <t>9th Month</t>
  </si>
  <si>
    <t>10th Month</t>
  </si>
  <si>
    <t>11th Month</t>
  </si>
  <si>
    <t>12th Month</t>
  </si>
  <si>
    <t>Description:</t>
  </si>
  <si>
    <t xml:space="preserve">Total LOE Expenses:  </t>
  </si>
  <si>
    <t xml:space="preserve">Total Other Direct Expenses:  </t>
  </si>
  <si>
    <t>The Idea Generator</t>
  </si>
  <si>
    <t>The Entrepreneur</t>
  </si>
  <si>
    <t>The Manager</t>
  </si>
  <si>
    <t>The Coach</t>
  </si>
  <si>
    <t>Role</t>
  </si>
  <si>
    <t>TBD Staff Name 7</t>
  </si>
  <si>
    <t>TBD Staff Name 8</t>
  </si>
  <si>
    <t>TBD Staff Name 9</t>
  </si>
  <si>
    <t>TBD Staff Name 10</t>
  </si>
  <si>
    <t>TBD Staff Name 11</t>
  </si>
  <si>
    <t>TBD Staff Name 12</t>
  </si>
  <si>
    <t>TBD Staff Name 13</t>
  </si>
  <si>
    <t>TBD Staff Name 14</t>
  </si>
  <si>
    <t>TBD Staff Name 15</t>
  </si>
  <si>
    <t>TBD Staff Name 16</t>
  </si>
  <si>
    <t>TBD Staff Name 17</t>
  </si>
  <si>
    <t>TBD Staff Name 18</t>
  </si>
  <si>
    <t>TBD Staff Name 19</t>
  </si>
  <si>
    <t>TBD Staff Name 20</t>
  </si>
  <si>
    <t>TBD Staff Name 21</t>
  </si>
  <si>
    <t>TBD Staff Name 22</t>
  </si>
  <si>
    <t>TBD Staff Name 23</t>
  </si>
  <si>
    <t>TBD Staff Name 24</t>
  </si>
  <si>
    <t>TBD Staff Name 25</t>
  </si>
  <si>
    <t>TBD Staff Name 26</t>
  </si>
  <si>
    <t>TBD Staff Name 27</t>
  </si>
  <si>
    <t>TBD Staff Name 28</t>
  </si>
  <si>
    <t>TBD Staff Name 29</t>
  </si>
  <si>
    <t>TBD Staff Name 30</t>
  </si>
  <si>
    <t>TBD Staff Name 31</t>
  </si>
  <si>
    <t>TBD Staff Name 32</t>
  </si>
  <si>
    <t>TBD Staff Name 33</t>
  </si>
  <si>
    <t>TBD Staff Name 34</t>
  </si>
  <si>
    <t>TBD Staff Name 35</t>
  </si>
  <si>
    <t>TBD Staff Name 36</t>
  </si>
  <si>
    <t>TBD Staff Name 37</t>
  </si>
  <si>
    <t>TBD Staff Name 38</t>
  </si>
  <si>
    <t>TBD Staff Name 39</t>
  </si>
  <si>
    <t>TBD Staff Name 40</t>
  </si>
  <si>
    <t>TBD Staff Name 41</t>
  </si>
  <si>
    <t>TBD Staff Name 42</t>
  </si>
  <si>
    <t>TBD Staff Name 43</t>
  </si>
  <si>
    <t>TBD Staff Name 44</t>
  </si>
  <si>
    <t>TBD Staff Name 45</t>
  </si>
  <si>
    <t>TBD Staff Name 46</t>
  </si>
  <si>
    <t>TBD Staff Name 47</t>
  </si>
  <si>
    <t>TBD Staff Name 48</t>
  </si>
  <si>
    <t>TBD Staff Name 49</t>
  </si>
  <si>
    <t>TBD Staff Name 50</t>
  </si>
  <si>
    <t>Staff</t>
  </si>
  <si>
    <t>Direct Salary</t>
  </si>
  <si>
    <t>Total Salary</t>
  </si>
  <si>
    <t>Launch Activity Dates:</t>
  </si>
  <si>
    <t>Operation Activity Dates:</t>
  </si>
  <si>
    <t>1st Year</t>
  </si>
  <si>
    <t>2nd Year</t>
  </si>
  <si>
    <t>3rd Year</t>
  </si>
  <si>
    <t>Q1</t>
  </si>
  <si>
    <t>Q2</t>
  </si>
  <si>
    <t>Q3</t>
  </si>
  <si>
    <t>Q4</t>
  </si>
  <si>
    <t>Direct Material</t>
  </si>
  <si>
    <t>Direct Labor</t>
  </si>
  <si>
    <t>Gross Margin %</t>
  </si>
  <si>
    <t>Gantt Chart for Prototype to Launch Activities</t>
  </si>
  <si>
    <t>1.  Design the Prototype</t>
  </si>
  <si>
    <t>2.  Test the Prototype</t>
  </si>
  <si>
    <t>3. Package the Product or Service</t>
  </si>
  <si>
    <t>4.  Promote the Product or Service</t>
  </si>
  <si>
    <t>5.  Manage the Launch</t>
  </si>
  <si>
    <t>Gantt Chart</t>
  </si>
  <si>
    <t>Rate</t>
  </si>
  <si>
    <t>Starting Information:</t>
  </si>
  <si>
    <t>Budget:  From Prototype to Launch</t>
  </si>
  <si>
    <t>I.  Design the Prototype</t>
  </si>
  <si>
    <t>II.  Test the Prototype</t>
  </si>
  <si>
    <t>III. Package the Product or Service</t>
  </si>
  <si>
    <t>IV.  Promote the Product or Service</t>
  </si>
  <si>
    <t>V.  Manage the Launch</t>
  </si>
  <si>
    <t>INPUTS</t>
  </si>
  <si>
    <t>OUTPUTS</t>
  </si>
  <si>
    <t>Product/Service Forecast</t>
  </si>
  <si>
    <t>Design to Launch Budget</t>
  </si>
  <si>
    <t>BPH Summary</t>
  </si>
  <si>
    <t>Summarizes the financials of your product or service</t>
  </si>
  <si>
    <t>Calculates and sums the costs of the Prototype to Launch activities</t>
  </si>
  <si>
    <t>Displays the schedule of activities for your prototype to launch</t>
  </si>
  <si>
    <t>Basic Information</t>
  </si>
  <si>
    <t>Information is pulled throughout the template</t>
  </si>
  <si>
    <t>Additional Costs</t>
  </si>
  <si>
    <t>Equipment</t>
  </si>
  <si>
    <t>Insurance</t>
  </si>
  <si>
    <t>Travel</t>
  </si>
  <si>
    <t>Other Direct Costs:</t>
  </si>
  <si>
    <t>Printing &amp; Photocopying</t>
  </si>
  <si>
    <t>Name of Company:</t>
  </si>
  <si>
    <t>Other Direct Costs Menu Options</t>
  </si>
  <si>
    <t>Step 1:  Design the Prototype</t>
  </si>
  <si>
    <t>Activities</t>
  </si>
  <si>
    <t>Step 2:  Test the Prototype</t>
  </si>
  <si>
    <t>Step 3:  Package the Product or Service</t>
  </si>
  <si>
    <t>Step 4:  Promote the Product or Service</t>
  </si>
  <si>
    <t>Step 5:  Manage the Launch</t>
  </si>
  <si>
    <t>Product Profitability Analysis</t>
  </si>
  <si>
    <t>Advertising</t>
  </si>
  <si>
    <t>(Other Expenses)</t>
  </si>
  <si>
    <t>Misc Expenses</t>
  </si>
  <si>
    <t>Total Expenses</t>
  </si>
  <si>
    <t>Financial Indicators</t>
  </si>
  <si>
    <t>Product/Service Financial Charts</t>
  </si>
  <si>
    <t>Seed Money Required for Start-up activities:</t>
  </si>
  <si>
    <t>Projected Profitability in three years:</t>
  </si>
  <si>
    <t>Total Revenue</t>
  </si>
  <si>
    <t>Daily Salary Rate</t>
  </si>
  <si>
    <t>Total # of Days</t>
  </si>
  <si>
    <t>Cumulative Gross Profit</t>
  </si>
  <si>
    <t>Gross Margin</t>
  </si>
  <si>
    <t>Total Expenses (3 year forecast)</t>
  </si>
  <si>
    <t>Forecasts the financials of your product or service</t>
  </si>
  <si>
    <t>New Product:  Costing &amp; Profitability Analysis</t>
  </si>
  <si>
    <t>Name of New Product or Service:</t>
  </si>
  <si>
    <t>Product or Service Description:</t>
  </si>
  <si>
    <t>Product or Service Name:</t>
  </si>
  <si>
    <t>Product or Service Launch Date:</t>
  </si>
  <si>
    <t>Product or Service Financial Charts</t>
  </si>
  <si>
    <t>Revenue (Units)</t>
  </si>
  <si>
    <t># of</t>
  </si>
  <si>
    <t>Price</t>
  </si>
  <si>
    <t>(Product or Service)</t>
  </si>
  <si>
    <t>Cost</t>
  </si>
  <si>
    <t>Contribution Margin</t>
  </si>
  <si>
    <t>Variable Costs</t>
  </si>
  <si>
    <t>Fixed Costs</t>
  </si>
  <si>
    <t>Total Variable Costs</t>
  </si>
  <si>
    <t>Revenue (Price per unit)</t>
  </si>
  <si>
    <t>Days</t>
  </si>
  <si>
    <t>Total Fixed Costs</t>
  </si>
  <si>
    <t>Contribution Margin %</t>
  </si>
  <si>
    <r>
      <t>A</t>
    </r>
    <r>
      <rPr>
        <i/>
        <sz val="11"/>
        <color indexed="8"/>
        <rFont val="Calibri"/>
        <family val="2"/>
      </rPr>
      <t>dd new activity by copying entire exisiting activity and right click to insert copied cells</t>
    </r>
  </si>
  <si>
    <t>Version 1.38</t>
  </si>
  <si>
    <t>The Connector</t>
  </si>
  <si>
    <t>MSH</t>
  </si>
  <si>
    <t>Fast-track Business Planning for Health Program</t>
  </si>
  <si>
    <t>This is a fast-track version of the BPH with half written during a 5 day orientation and the remainder within 2 months.</t>
  </si>
  <si>
    <t xml:space="preserve">Translation </t>
  </si>
  <si>
    <t>Catering</t>
  </si>
  <si>
    <t>Update the Moodle Platform</t>
  </si>
  <si>
    <t>Review and revise Curriculum</t>
  </si>
  <si>
    <t>Present mock-up to stakeholders</t>
  </si>
  <si>
    <t>Make final revisions</t>
  </si>
  <si>
    <t>Prepare packaging</t>
  </si>
  <si>
    <t>Prepare promotional materials</t>
  </si>
  <si>
    <t>Send out invites to event</t>
  </si>
  <si>
    <t>Hold launch Event</t>
  </si>
  <si>
    <t>Fast-track BPH</t>
  </si>
  <si>
    <t>Flash Sticks</t>
  </si>
  <si>
    <t>Binders</t>
  </si>
  <si>
    <t>*Gross Margin Growth Rate %:</t>
  </si>
  <si>
    <t>In cases where the growth margin of a quarter is negative, the Gross Margin</t>
  </si>
  <si>
    <t>Growth Rate will automatically set to 0% for the following quarter.</t>
  </si>
  <si>
    <t xml:space="preserve">When the gross margin is negative, the growth rate immaterial for the </t>
  </si>
  <si>
    <t>upcoming quarter.</t>
  </si>
  <si>
    <t>Gross Margin Growth Rate %*</t>
  </si>
  <si>
    <t>Senior Technical Officer</t>
  </si>
  <si>
    <t>Principal Technical Officer</t>
  </si>
  <si>
    <t>Technical Officer</t>
  </si>
  <si>
    <t>Content Expert</t>
  </si>
  <si>
    <t>Vice President</t>
  </si>
  <si>
    <t>Platform Developer</t>
  </si>
  <si>
    <t>FY17</t>
  </si>
  <si>
    <t>FY18</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</si>
</sst>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8" formatCode="&quot;$&quot;#,##0.00_);[Red]\(&quot;$&quot;#,##0.00\)"/>
    <numFmt numFmtId="41" formatCode="_(* #,##0_);_(* \(#,##0\);_(* &quot;-&quot;_);_(@_)"/>
    <numFmt numFmtId="44" formatCode="_(&quot;$&quot;* #,##0.00_);_(&quot;$&quot;* \(#,##0.00\);_(&quot;$&quot;* &quot;-&quot;??_);_(@_)"/>
    <numFmt numFmtId="43" formatCode="_(* #,##0.00_);_(* \(#,##0.00\);_(* &quot;-&quot;??_);_(@_)"/>
    <numFmt numFmtId="164" formatCode="m/d;@"/>
    <numFmt numFmtId="165" formatCode="#,##0.0"/>
    <numFmt numFmtId="166" formatCode="#,##0.0_);[Red]\(#,##0.0\)"/>
    <numFmt numFmtId="167" formatCode="0%_);[Red]\(0%\)"/>
    <numFmt numFmtId="168" formatCode="#,##0.000_);[Red]\(#,##0.000\)"/>
    <numFmt numFmtId="169" formatCode="0.0"/>
    <numFmt numFmtId="170" formatCode="[$-409]mmm\-yy;@"/>
    <numFmt numFmtId="171" formatCode="_(* #,##0_);_(* \(#,##0\);_(* &quot;-&quot;??_);_(@_)"/>
    <numFmt numFmtId="172" formatCode="[$-409]mmmm\-yy;@"/>
  </numFmts>
  <fonts count="100" x14ac:knownFonts="1">
    <font>
      <sz val="11"/>
      <color theme="1"/>
      <name val="Calibri"/>
      <family val="2"/>
      <scheme val="minor"/>
    </font>
    <font>
      <i/>
      <sz val="11"/>
      <color indexed="8"/>
      <name val="Calibri"/>
      <family val="2"/>
    </font>
    <font>
      <sz val="8"/>
      <name val="Arial"/>
      <family val="2"/>
    </font>
    <font>
      <b/>
      <sz val="8"/>
      <name val="Arial"/>
      <family val="2"/>
    </font>
    <font>
      <sz val="10"/>
      <name val="Arial"/>
      <family val="2"/>
    </font>
    <font>
      <sz val="10"/>
      <name val="Arial"/>
      <family val="2"/>
    </font>
    <font>
      <b/>
      <sz val="10"/>
      <name val="Arial"/>
      <family val="2"/>
    </font>
    <font>
      <sz val="8"/>
      <color indexed="10"/>
      <name val="Arial"/>
      <family val="2"/>
    </font>
    <font>
      <b/>
      <sz val="10"/>
      <color indexed="10"/>
      <name val="Arial"/>
      <family val="2"/>
    </font>
    <font>
      <sz val="9"/>
      <name val="Arial"/>
      <family val="2"/>
    </font>
    <font>
      <b/>
      <sz val="9"/>
      <name val="Arial"/>
      <family val="2"/>
    </font>
    <font>
      <sz val="7"/>
      <name val="Arial"/>
      <family val="2"/>
    </font>
    <font>
      <sz val="8"/>
      <color indexed="22"/>
      <name val="Arial"/>
      <family val="2"/>
    </font>
    <font>
      <sz val="7.5"/>
      <name val="Arial"/>
      <family val="2"/>
    </font>
    <font>
      <u/>
      <sz val="8"/>
      <name val="Arial"/>
      <family val="2"/>
    </font>
    <font>
      <b/>
      <sz val="8"/>
      <color indexed="14"/>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u/>
      <sz val="8"/>
      <name val="Arial"/>
      <family val="2"/>
    </font>
    <font>
      <sz val="11"/>
      <color indexed="8"/>
      <name val="Calibri"/>
      <family val="2"/>
    </font>
    <font>
      <b/>
      <sz val="11"/>
      <color indexed="8"/>
      <name val="Calibri"/>
      <family val="2"/>
    </font>
    <font>
      <b/>
      <u/>
      <sz val="11"/>
      <color indexed="8"/>
      <name val="Calibri"/>
      <family val="2"/>
    </font>
    <font>
      <b/>
      <sz val="12"/>
      <color indexed="8"/>
      <name val="Calibri"/>
      <family val="2"/>
    </font>
    <font>
      <b/>
      <i/>
      <sz val="11"/>
      <color indexed="8"/>
      <name val="Calibri"/>
      <family val="2"/>
    </font>
    <font>
      <i/>
      <sz val="11"/>
      <color indexed="8"/>
      <name val="Calibri"/>
      <family val="2"/>
    </font>
    <font>
      <b/>
      <sz val="10"/>
      <color indexed="8"/>
      <name val="Calibri"/>
      <family val="2"/>
    </font>
    <font>
      <i/>
      <sz val="11"/>
      <color indexed="56"/>
      <name val="Calibri"/>
      <family val="2"/>
    </font>
    <font>
      <i/>
      <sz val="10"/>
      <color indexed="8"/>
      <name val="Calibri"/>
      <family val="2"/>
    </font>
    <font>
      <sz val="8"/>
      <color indexed="55"/>
      <name val="Arial"/>
      <family val="2"/>
    </font>
    <font>
      <sz val="8"/>
      <color indexed="9"/>
      <name val="Arial"/>
      <family val="2"/>
    </font>
    <font>
      <sz val="11"/>
      <color indexed="55"/>
      <name val="Calibri"/>
      <family val="2"/>
    </font>
    <font>
      <sz val="8"/>
      <name val="Calibri"/>
      <family val="2"/>
    </font>
    <font>
      <u/>
      <sz val="11"/>
      <color indexed="12"/>
      <name val="Calibri"/>
      <family val="2"/>
    </font>
    <font>
      <sz val="10"/>
      <name val="Times New Roman"/>
      <family val="1"/>
    </font>
    <font>
      <b/>
      <i/>
      <sz val="10"/>
      <color indexed="8"/>
      <name val="Arial"/>
      <family val="2"/>
    </font>
    <font>
      <b/>
      <sz val="11"/>
      <color indexed="55"/>
      <name val="Calibri"/>
      <family val="2"/>
    </font>
    <font>
      <b/>
      <i/>
      <sz val="10"/>
      <name val="Arial"/>
      <family val="2"/>
    </font>
    <font>
      <sz val="9"/>
      <color indexed="81"/>
      <name val="Tahoma"/>
      <family val="2"/>
    </font>
    <font>
      <b/>
      <sz val="9"/>
      <color indexed="81"/>
      <name val="Tahoma"/>
      <family val="2"/>
    </font>
    <font>
      <sz val="11"/>
      <color indexed="12"/>
      <name val="Calibri"/>
      <family val="2"/>
    </font>
    <font>
      <b/>
      <sz val="18"/>
      <color indexed="8"/>
      <name val="Arial"/>
      <family val="2"/>
    </font>
    <font>
      <sz val="11"/>
      <name val="Arial"/>
      <family val="2"/>
    </font>
    <font>
      <sz val="14"/>
      <name val="Arial"/>
      <family val="2"/>
    </font>
    <font>
      <i/>
      <sz val="8"/>
      <name val="Arial"/>
      <family val="2"/>
    </font>
    <font>
      <sz val="11"/>
      <color theme="1"/>
      <name val="Calibri"/>
      <family val="2"/>
      <scheme val="minor"/>
    </font>
    <font>
      <b/>
      <sz val="11"/>
      <color theme="1"/>
      <name val="Calibri"/>
      <family val="2"/>
      <scheme val="minor"/>
    </font>
    <font>
      <b/>
      <sz val="8"/>
      <color rgb="FFFF0000"/>
      <name val="Arial"/>
      <family val="2"/>
    </font>
    <font>
      <b/>
      <sz val="10"/>
      <color rgb="FFFF0000"/>
      <name val="Arial"/>
      <family val="2"/>
    </font>
    <font>
      <sz val="10"/>
      <color rgb="FFFF0000"/>
      <name val="Arial"/>
      <family val="2"/>
    </font>
    <font>
      <sz val="9"/>
      <color rgb="FFFF0000"/>
      <name val="Arial"/>
      <family val="2"/>
    </font>
    <font>
      <sz val="8"/>
      <color rgb="FFFF0000"/>
      <name val="Arial"/>
      <family val="2"/>
    </font>
    <font>
      <sz val="7.5"/>
      <color rgb="FFFF0000"/>
      <name val="Arial"/>
      <family val="2"/>
    </font>
    <font>
      <b/>
      <sz val="16"/>
      <color theme="1"/>
      <name val="Calibri"/>
      <family val="2"/>
      <scheme val="minor"/>
    </font>
    <font>
      <i/>
      <sz val="10"/>
      <color theme="1"/>
      <name val="Calibri"/>
      <family val="2"/>
      <scheme val="minor"/>
    </font>
    <font>
      <sz val="11"/>
      <color theme="6" tint="-0.249977111117893"/>
      <name val="Calibri"/>
      <family val="2"/>
      <scheme val="minor"/>
    </font>
    <font>
      <sz val="11"/>
      <name val="Calibri"/>
      <family val="2"/>
      <scheme val="minor"/>
    </font>
    <font>
      <b/>
      <sz val="11"/>
      <color theme="6" tint="-0.249977111117893"/>
      <name val="Calibri"/>
      <family val="2"/>
      <scheme val="minor"/>
    </font>
    <font>
      <i/>
      <sz val="11"/>
      <color indexed="8"/>
      <name val="Calibri"/>
      <family val="2"/>
      <scheme val="minor"/>
    </font>
    <font>
      <sz val="11"/>
      <color indexed="8"/>
      <name val="Calibri"/>
      <family val="2"/>
      <scheme val="minor"/>
    </font>
    <font>
      <b/>
      <u/>
      <sz val="14"/>
      <color indexed="8"/>
      <name val="Calibri"/>
      <family val="2"/>
      <scheme val="minor"/>
    </font>
    <font>
      <b/>
      <sz val="11"/>
      <color indexed="8"/>
      <name val="Calibri"/>
      <family val="2"/>
      <scheme val="minor"/>
    </font>
    <font>
      <b/>
      <sz val="14"/>
      <color theme="1"/>
      <name val="Calibri"/>
      <family val="2"/>
      <scheme val="minor"/>
    </font>
    <font>
      <i/>
      <sz val="8"/>
      <color theme="1"/>
      <name val="Calibri"/>
      <family val="2"/>
      <scheme val="minor"/>
    </font>
    <font>
      <sz val="9"/>
      <color theme="1"/>
      <name val="Calibri"/>
      <family val="2"/>
      <scheme val="minor"/>
    </font>
    <font>
      <b/>
      <sz val="8"/>
      <color indexed="10"/>
      <name val="Calibri"/>
      <family val="2"/>
      <scheme val="minor"/>
    </font>
    <font>
      <i/>
      <sz val="10"/>
      <name val="Calibri"/>
      <family val="2"/>
      <scheme val="minor"/>
    </font>
    <font>
      <b/>
      <sz val="18"/>
      <name val="Calibri"/>
      <family val="2"/>
      <scheme val="minor"/>
    </font>
    <font>
      <b/>
      <sz val="9"/>
      <color theme="1"/>
      <name val="Calibri"/>
      <family val="2"/>
      <scheme val="minor"/>
    </font>
    <font>
      <b/>
      <sz val="18"/>
      <color theme="1"/>
      <name val="Calibri"/>
      <family val="2"/>
      <scheme val="minor"/>
    </font>
    <font>
      <i/>
      <sz val="16"/>
      <color theme="1"/>
      <name val="Calibri"/>
      <family val="2"/>
      <scheme val="minor"/>
    </font>
    <font>
      <i/>
      <sz val="16"/>
      <color indexed="8"/>
      <name val="Calibri"/>
      <family val="2"/>
      <scheme val="minor"/>
    </font>
    <font>
      <i/>
      <sz val="12"/>
      <color theme="1"/>
      <name val="Calibri"/>
      <family val="2"/>
      <scheme val="minor"/>
    </font>
    <font>
      <sz val="14"/>
      <color indexed="8"/>
      <name val="Calibri"/>
      <family val="2"/>
      <scheme val="minor"/>
    </font>
    <font>
      <sz val="14"/>
      <color theme="1"/>
      <name val="Calibri"/>
      <family val="2"/>
      <scheme val="minor"/>
    </font>
    <font>
      <b/>
      <sz val="18"/>
      <color theme="0"/>
      <name val="Calibri"/>
      <family val="2"/>
      <scheme val="minor"/>
    </font>
    <font>
      <sz val="14"/>
      <color theme="0"/>
      <name val="Calibri"/>
      <family val="2"/>
      <scheme val="minor"/>
    </font>
    <font>
      <sz val="12"/>
      <color theme="1"/>
      <name val="Calibri"/>
      <family val="2"/>
      <scheme val="minor"/>
    </font>
    <font>
      <b/>
      <sz val="12"/>
      <color theme="1"/>
      <name val="Calibri"/>
      <family val="2"/>
      <scheme val="minor"/>
    </font>
    <font>
      <b/>
      <i/>
      <sz val="10"/>
      <color theme="1"/>
      <name val="Calibri"/>
      <family val="2"/>
      <scheme val="minor"/>
    </font>
    <font>
      <i/>
      <sz val="12"/>
      <color theme="0"/>
      <name val="Calibri"/>
      <family val="2"/>
      <scheme val="minor"/>
    </font>
    <font>
      <i/>
      <sz val="16"/>
      <color theme="0"/>
      <name val="Calibri"/>
      <family val="2"/>
      <scheme val="minor"/>
    </font>
    <font>
      <i/>
      <sz val="11"/>
      <color theme="1"/>
      <name val="Calibri"/>
      <family val="2"/>
      <scheme val="minor"/>
    </font>
    <font>
      <b/>
      <sz val="10"/>
      <color theme="1"/>
      <name val="Calibri"/>
      <family val="2"/>
      <scheme val="minor"/>
    </font>
    <font>
      <b/>
      <sz val="16"/>
      <color rgb="FFFF0000"/>
      <name val="Calibri"/>
      <family val="2"/>
      <scheme val="minor"/>
    </font>
    <font>
      <i/>
      <sz val="11"/>
      <name val="Calibri"/>
      <family val="2"/>
    </font>
  </fonts>
  <fills count="4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indexed="43"/>
        <bgColor indexed="64"/>
      </patternFill>
    </fill>
    <fill>
      <patternFill patternType="solid">
        <fgColor indexed="42"/>
        <bgColor indexed="64"/>
      </patternFill>
    </fill>
    <fill>
      <patternFill patternType="solid">
        <fgColor indexed="41"/>
        <bgColor indexed="64"/>
      </patternFill>
    </fill>
    <fill>
      <patternFill patternType="solid">
        <fgColor theme="0"/>
        <bgColor indexed="64"/>
      </patternFill>
    </fill>
    <fill>
      <patternFill patternType="solid">
        <fgColor rgb="FFC5BE97"/>
        <bgColor indexed="64"/>
      </patternFill>
    </fill>
    <fill>
      <patternFill patternType="solid">
        <fgColor rgb="FFFFFF99"/>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2" tint="-9.9978637043366805E-2"/>
        <bgColor indexed="64"/>
      </patternFill>
    </fill>
    <fill>
      <patternFill patternType="solid">
        <fgColor rgb="FFDCE6F1"/>
        <bgColor indexed="64"/>
      </patternFill>
    </fill>
    <fill>
      <patternFill patternType="solid">
        <fgColor theme="6" tint="0.59999389629810485"/>
        <bgColor indexed="64"/>
      </patternFill>
    </fill>
    <fill>
      <patternFill patternType="solid">
        <fgColor theme="0" tint="-0.34998626667073579"/>
        <bgColor indexed="64"/>
      </patternFill>
    </fill>
    <fill>
      <patternFill patternType="solid">
        <fgColor theme="6" tint="0.39997558519241921"/>
        <bgColor indexed="64"/>
      </patternFill>
    </fill>
    <fill>
      <patternFill patternType="solid">
        <fgColor theme="3" tint="0.39997558519241921"/>
        <bgColor indexed="64"/>
      </patternFill>
    </fill>
    <fill>
      <patternFill patternType="solid">
        <fgColor theme="4" tint="0.59999389629810485"/>
        <bgColor indexed="64"/>
      </patternFill>
    </fill>
    <fill>
      <patternFill patternType="solid">
        <fgColor theme="4" tint="0.39997558519241921"/>
        <bgColor indexed="64"/>
      </patternFill>
    </fill>
    <fill>
      <patternFill patternType="solid">
        <fgColor rgb="FFA6A6A6"/>
        <bgColor indexed="64"/>
      </patternFill>
    </fill>
    <fill>
      <patternFill patternType="solid">
        <fgColor rgb="FFC4D79B"/>
        <bgColor indexed="64"/>
      </patternFill>
    </fill>
    <fill>
      <patternFill patternType="solid">
        <fgColor theme="2" tint="-0.249977111117893"/>
        <bgColor indexed="64"/>
      </patternFill>
    </fill>
  </fills>
  <borders count="149">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style="medium">
        <color indexed="64"/>
      </right>
      <top/>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dotted">
        <color indexed="64"/>
      </bottom>
      <diagonal/>
    </border>
    <border>
      <left style="thin">
        <color indexed="64"/>
      </left>
      <right/>
      <top style="thin">
        <color indexed="64"/>
      </top>
      <bottom/>
      <diagonal/>
    </border>
    <border>
      <left style="medium">
        <color indexed="64"/>
      </left>
      <right style="medium">
        <color indexed="64"/>
      </right>
      <top/>
      <bottom/>
      <diagonal/>
    </border>
    <border>
      <left style="medium">
        <color indexed="64"/>
      </left>
      <right style="medium">
        <color indexed="64"/>
      </right>
      <top style="dotted">
        <color indexed="64"/>
      </top>
      <bottom/>
      <diagonal/>
    </border>
    <border>
      <left/>
      <right style="medium">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thin">
        <color indexed="64"/>
      </bottom>
      <diagonal/>
    </border>
    <border>
      <left style="thin">
        <color indexed="64"/>
      </left>
      <right style="thin">
        <color indexed="64"/>
      </right>
      <top style="thin">
        <color indexed="64"/>
      </top>
      <bottom style="thin">
        <color theme="0" tint="-0.249977111117893"/>
      </bottom>
      <diagonal/>
    </border>
    <border>
      <left style="thin">
        <color indexed="64"/>
      </left>
      <right style="thin">
        <color indexed="64"/>
      </right>
      <top style="thin">
        <color theme="0" tint="-0.249977111117893"/>
      </top>
      <bottom style="thin">
        <color theme="0" tint="-0.249977111117893"/>
      </bottom>
      <diagonal/>
    </border>
    <border>
      <left style="thin">
        <color theme="0" tint="-0.249977111117893"/>
      </left>
      <right style="thin">
        <color theme="0" tint="-0.249977111117893"/>
      </right>
      <top style="thin">
        <color indexed="64"/>
      </top>
      <bottom style="thin">
        <color indexed="64"/>
      </bottom>
      <diagonal/>
    </border>
    <border>
      <left style="thin">
        <color indexed="64"/>
      </left>
      <right style="thin">
        <color theme="0" tint="-0.249977111117893"/>
      </right>
      <top style="thin">
        <color indexed="64"/>
      </top>
      <bottom style="thin">
        <color theme="0" tint="-0.249977111117893"/>
      </bottom>
      <diagonal/>
    </border>
    <border>
      <left style="thin">
        <color theme="0" tint="-0.249977111117893"/>
      </left>
      <right style="thin">
        <color theme="0" tint="-0.249977111117893"/>
      </right>
      <top style="thin">
        <color indexed="64"/>
      </top>
      <bottom style="thin">
        <color theme="0" tint="-0.249977111117893"/>
      </bottom>
      <diagonal/>
    </border>
    <border>
      <left/>
      <right style="thin">
        <color theme="0" tint="-0.249977111117893"/>
      </right>
      <top style="thin">
        <color indexed="64"/>
      </top>
      <bottom style="thin">
        <color theme="0" tint="-0.249977111117893"/>
      </bottom>
      <diagonal/>
    </border>
    <border>
      <left/>
      <right style="thin">
        <color indexed="64"/>
      </right>
      <top style="thin">
        <color indexed="64"/>
      </top>
      <bottom style="thin">
        <color theme="0" tint="-0.249977111117893"/>
      </bottom>
      <diagonal/>
    </border>
    <border>
      <left style="thin">
        <color indexed="64"/>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style="thin">
        <color indexed="64"/>
      </right>
      <top style="thin">
        <color theme="0" tint="-0.249977111117893"/>
      </top>
      <bottom style="thin">
        <color theme="0" tint="-0.249977111117893"/>
      </bottom>
      <diagonal/>
    </border>
    <border>
      <left style="thin">
        <color indexed="64"/>
      </left>
      <right style="thin">
        <color theme="0" tint="-0.249977111117893"/>
      </right>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right style="thin">
        <color theme="0" tint="-0.249977111117893"/>
      </right>
      <top/>
      <bottom style="thin">
        <color theme="0" tint="-0.249977111117893"/>
      </bottom>
      <diagonal/>
    </border>
    <border>
      <left/>
      <right style="thin">
        <color indexed="64"/>
      </right>
      <top/>
      <bottom style="thin">
        <color theme="0" tint="-0.249977111117893"/>
      </bottom>
      <diagonal/>
    </border>
    <border>
      <left style="thin">
        <color indexed="64"/>
      </left>
      <right style="thin">
        <color theme="0" tint="-0.249977111117893"/>
      </right>
      <top/>
      <bottom style="thin">
        <color indexed="64"/>
      </bottom>
      <diagonal/>
    </border>
    <border>
      <left style="thin">
        <color theme="0" tint="-0.249977111117893"/>
      </left>
      <right style="thin">
        <color theme="0" tint="-0.249977111117893"/>
      </right>
      <top/>
      <bottom style="thin">
        <color indexed="64"/>
      </bottom>
      <diagonal/>
    </border>
    <border>
      <left/>
      <right style="thin">
        <color theme="0" tint="-0.249977111117893"/>
      </right>
      <top/>
      <bottom style="thin">
        <color indexed="64"/>
      </bottom>
      <diagonal/>
    </border>
    <border>
      <left style="thin">
        <color indexed="64"/>
      </left>
      <right style="thin">
        <color indexed="64"/>
      </right>
      <top/>
      <bottom style="thin">
        <color theme="0" tint="-0.249977111117893"/>
      </bottom>
      <diagonal/>
    </border>
    <border>
      <left/>
      <right/>
      <top style="thin">
        <color theme="0" tint="-0.249977111117893"/>
      </top>
      <bottom style="thin">
        <color theme="0" tint="-0.249977111117893"/>
      </bottom>
      <diagonal/>
    </border>
    <border>
      <left style="thin">
        <color indexed="64"/>
      </left>
      <right style="thin">
        <color theme="0" tint="-0.249977111117893"/>
      </right>
      <top style="thin">
        <color indexed="64"/>
      </top>
      <bottom/>
      <diagonal/>
    </border>
    <border>
      <left style="thin">
        <color theme="0" tint="-0.249977111117893"/>
      </left>
      <right style="thin">
        <color theme="0" tint="-0.249977111117893"/>
      </right>
      <top style="thin">
        <color indexed="64"/>
      </top>
      <bottom/>
      <diagonal/>
    </border>
    <border>
      <left style="thin">
        <color indexed="64"/>
      </left>
      <right style="thin">
        <color theme="0" tint="-0.249977111117893"/>
      </right>
      <top style="thin">
        <color indexed="64"/>
      </top>
      <bottom style="thin">
        <color indexed="64"/>
      </bottom>
      <diagonal/>
    </border>
    <border>
      <left/>
      <right style="thin">
        <color theme="0" tint="-0.249977111117893"/>
      </right>
      <top style="thin">
        <color indexed="64"/>
      </top>
      <bottom style="thin">
        <color indexed="64"/>
      </bottom>
      <diagonal/>
    </border>
    <border>
      <left style="thin">
        <color indexed="64"/>
      </left>
      <right style="thin">
        <color indexed="64"/>
      </right>
      <top style="thin">
        <color theme="0" tint="-0.249977111117893"/>
      </top>
      <bottom style="thin">
        <color indexed="64"/>
      </bottom>
      <diagonal/>
    </border>
    <border>
      <left style="thin">
        <color indexed="64"/>
      </left>
      <right/>
      <top style="thin">
        <color theme="0" tint="-0.249977111117893"/>
      </top>
      <bottom style="thin">
        <color theme="0" tint="-0.249977111117893"/>
      </bottom>
      <diagonal/>
    </border>
    <border>
      <left style="thin">
        <color indexed="64"/>
      </left>
      <right/>
      <top style="thin">
        <color indexed="64"/>
      </top>
      <bottom style="thin">
        <color theme="0" tint="-0.249977111117893"/>
      </bottom>
      <diagonal/>
    </border>
    <border>
      <left style="thin">
        <color indexed="64"/>
      </left>
      <right/>
      <top style="thin">
        <color theme="0" tint="-0.249977111117893"/>
      </top>
      <bottom/>
      <diagonal/>
    </border>
    <border>
      <left style="thin">
        <color indexed="64"/>
      </left>
      <right/>
      <top/>
      <bottom style="thin">
        <color theme="0" tint="-0.249977111117893"/>
      </bottom>
      <diagonal/>
    </border>
    <border>
      <left style="thin">
        <color indexed="64"/>
      </left>
      <right/>
      <top style="thin">
        <color theme="0" tint="-0.249977111117893"/>
      </top>
      <bottom style="thin">
        <color indexed="64"/>
      </bottom>
      <diagonal/>
    </border>
    <border>
      <left/>
      <right style="medium">
        <color theme="6" tint="-0.24994659260841701"/>
      </right>
      <top/>
      <bottom/>
      <diagonal/>
    </border>
    <border>
      <left/>
      <right/>
      <top style="medium">
        <color theme="6" tint="0.59996337778862885"/>
      </top>
      <bottom/>
      <diagonal/>
    </border>
    <border>
      <left/>
      <right style="medium">
        <color theme="6" tint="-0.24994659260841701"/>
      </right>
      <top style="medium">
        <color theme="6" tint="0.59996337778862885"/>
      </top>
      <bottom/>
      <diagonal/>
    </border>
    <border>
      <left/>
      <right/>
      <top/>
      <bottom style="medium">
        <color theme="6" tint="-0.24994659260841701"/>
      </bottom>
      <diagonal/>
    </border>
    <border>
      <left/>
      <right style="medium">
        <color theme="6" tint="-0.24994659260841701"/>
      </right>
      <top/>
      <bottom style="medium">
        <color theme="6" tint="-0.24994659260841701"/>
      </bottom>
      <diagonal/>
    </border>
    <border>
      <left style="medium">
        <color theme="6" tint="0.59996337778862885"/>
      </left>
      <right/>
      <top/>
      <bottom style="medium">
        <color theme="6" tint="-0.24994659260841701"/>
      </bottom>
      <diagonal/>
    </border>
    <border>
      <left style="medium">
        <color theme="6" tint="0.59996337778862885"/>
      </left>
      <right/>
      <top style="medium">
        <color theme="6" tint="0.59996337778862885"/>
      </top>
      <bottom/>
      <diagonal/>
    </border>
    <border>
      <left style="medium">
        <color theme="6" tint="0.59996337778862885"/>
      </left>
      <right/>
      <top/>
      <bottom/>
      <diagonal/>
    </border>
    <border>
      <left style="medium">
        <color theme="3" tint="0.59996337778862885"/>
      </left>
      <right/>
      <top style="medium">
        <color theme="3" tint="0.59996337778862885"/>
      </top>
      <bottom/>
      <diagonal/>
    </border>
    <border>
      <left style="medium">
        <color theme="3" tint="0.59996337778862885"/>
      </left>
      <right/>
      <top/>
      <bottom/>
      <diagonal/>
    </border>
    <border>
      <left style="thin">
        <color indexed="64"/>
      </left>
      <right style="thin">
        <color indexed="64"/>
      </right>
      <top style="thin">
        <color theme="0" tint="-0.249977111117893"/>
      </top>
      <bottom/>
      <diagonal/>
    </border>
    <border>
      <left/>
      <right/>
      <top style="medium">
        <color theme="3" tint="0.59996337778862885"/>
      </top>
      <bottom/>
      <diagonal/>
    </border>
    <border>
      <left/>
      <right style="medium">
        <color theme="3" tint="-0.24994659260841701"/>
      </right>
      <top style="medium">
        <color theme="3" tint="0.59996337778862885"/>
      </top>
      <bottom/>
      <diagonal/>
    </border>
    <border>
      <left/>
      <right style="medium">
        <color theme="3" tint="-0.24994659260841701"/>
      </right>
      <top/>
      <bottom/>
      <diagonal/>
    </border>
    <border>
      <left style="medium">
        <color theme="3" tint="0.59996337778862885"/>
      </left>
      <right/>
      <top/>
      <bottom style="medium">
        <color theme="3" tint="-0.24994659260841701"/>
      </bottom>
      <diagonal/>
    </border>
    <border>
      <left/>
      <right/>
      <top/>
      <bottom style="medium">
        <color theme="3" tint="-0.24994659260841701"/>
      </bottom>
      <diagonal/>
    </border>
    <border>
      <left/>
      <right style="medium">
        <color theme="3" tint="-0.24994659260841701"/>
      </right>
      <top/>
      <bottom style="medium">
        <color theme="3" tint="-0.24994659260841701"/>
      </bottom>
      <diagonal/>
    </border>
    <border>
      <left style="thin">
        <color theme="0" tint="-0.249977111117893"/>
      </left>
      <right/>
      <top/>
      <bottom style="thin">
        <color theme="0" tint="-0.249977111117893"/>
      </bottom>
      <diagonal/>
    </border>
    <border>
      <left style="thin">
        <color theme="0" tint="-0.249977111117893"/>
      </left>
      <right style="thin">
        <color indexed="64"/>
      </right>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style="thin">
        <color theme="0" tint="-0.249977111117893"/>
      </left>
      <right style="thin">
        <color indexed="64"/>
      </right>
      <top style="thin">
        <color theme="0" tint="-0.249977111117893"/>
      </top>
      <bottom style="thin">
        <color theme="0" tint="-0.249977111117893"/>
      </bottom>
      <diagonal/>
    </border>
    <border>
      <left style="thin">
        <color indexed="64"/>
      </left>
      <right style="thin">
        <color theme="0" tint="-0.249977111117893"/>
      </right>
      <top style="thin">
        <color theme="0" tint="-0.249977111117893"/>
      </top>
      <bottom style="thin">
        <color indexed="64"/>
      </bottom>
      <diagonal/>
    </border>
    <border>
      <left style="thin">
        <color theme="0" tint="-0.249977111117893"/>
      </left>
      <right style="thin">
        <color theme="0" tint="-0.249977111117893"/>
      </right>
      <top style="thin">
        <color theme="0" tint="-0.249977111117893"/>
      </top>
      <bottom style="thin">
        <color indexed="64"/>
      </bottom>
      <diagonal/>
    </border>
    <border>
      <left style="thin">
        <color theme="0" tint="-0.249977111117893"/>
      </left>
      <right/>
      <top style="thin">
        <color theme="0" tint="-0.249977111117893"/>
      </top>
      <bottom style="thin">
        <color indexed="64"/>
      </bottom>
      <diagonal/>
    </border>
    <border>
      <left style="thin">
        <color theme="0" tint="-0.249977111117893"/>
      </left>
      <right style="thin">
        <color indexed="64"/>
      </right>
      <top style="thin">
        <color theme="0" tint="-0.249977111117893"/>
      </top>
      <bottom style="thin">
        <color indexed="64"/>
      </bottom>
      <diagonal/>
    </border>
    <border>
      <left/>
      <right style="thin">
        <color theme="0" tint="-0.249977111117893"/>
      </right>
      <top style="thin">
        <color theme="0" tint="-0.249977111117893"/>
      </top>
      <bottom style="thin">
        <color indexed="64"/>
      </bottom>
      <diagonal/>
    </border>
    <border>
      <left style="thin">
        <color theme="0" tint="-0.249977111117893"/>
      </left>
      <right/>
      <top style="thin">
        <color indexed="64"/>
      </top>
      <bottom style="thin">
        <color theme="0" tint="-0.249977111117893"/>
      </bottom>
      <diagonal/>
    </border>
    <border>
      <left style="thin">
        <color theme="0" tint="-0.249977111117893"/>
      </left>
      <right style="thin">
        <color indexed="64"/>
      </right>
      <top style="thin">
        <color indexed="64"/>
      </top>
      <bottom style="thin">
        <color theme="0" tint="-0.249977111117893"/>
      </bottom>
      <diagonal/>
    </border>
    <border>
      <left style="thin">
        <color indexed="64"/>
      </left>
      <right style="thin">
        <color theme="0" tint="-0.249977111117893"/>
      </right>
      <top style="thin">
        <color theme="0" tint="-0.249977111117893"/>
      </top>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top style="thin">
        <color theme="0" tint="-0.249977111117893"/>
      </top>
      <bottom/>
      <diagonal/>
    </border>
    <border>
      <left style="thin">
        <color theme="0" tint="-0.249977111117893"/>
      </left>
      <right style="thin">
        <color indexed="64"/>
      </right>
      <top style="thin">
        <color theme="0" tint="-0.249977111117893"/>
      </top>
      <bottom/>
      <diagonal/>
    </border>
    <border>
      <left/>
      <right style="thin">
        <color theme="0" tint="-0.249977111117893"/>
      </right>
      <top style="thin">
        <color theme="0" tint="-0.249977111117893"/>
      </top>
      <bottom/>
      <diagonal/>
    </border>
    <border>
      <left style="medium">
        <color theme="2" tint="-9.9948118533890809E-2"/>
      </left>
      <right/>
      <top style="medium">
        <color theme="2" tint="-9.9948118533890809E-2"/>
      </top>
      <bottom style="medium">
        <color theme="2" tint="-0.499984740745262"/>
      </bottom>
      <diagonal/>
    </border>
    <border>
      <left/>
      <right/>
      <top style="medium">
        <color theme="2" tint="-9.9948118533890809E-2"/>
      </top>
      <bottom style="medium">
        <color theme="2" tint="-0.499984740745262"/>
      </bottom>
      <diagonal/>
    </border>
    <border>
      <left/>
      <right style="medium">
        <color theme="2" tint="-0.499984740745262"/>
      </right>
      <top style="medium">
        <color theme="2" tint="-9.9948118533890809E-2"/>
      </top>
      <bottom style="medium">
        <color theme="2" tint="-0.499984740745262"/>
      </bottom>
      <diagonal/>
    </border>
    <border>
      <left style="thin">
        <color indexed="64"/>
      </left>
      <right style="thin">
        <color theme="0" tint="-0.34998626667073579"/>
      </right>
      <top style="thin">
        <color indexed="64"/>
      </top>
      <bottom style="thin">
        <color indexed="64"/>
      </bottom>
      <diagonal/>
    </border>
    <border>
      <left style="thin">
        <color theme="0" tint="-0.34998626667073579"/>
      </left>
      <right style="thin">
        <color theme="0" tint="-0.34998626667073579"/>
      </right>
      <top style="thin">
        <color indexed="64"/>
      </top>
      <bottom style="thin">
        <color indexed="64"/>
      </bottom>
      <diagonal/>
    </border>
    <border>
      <left style="thin">
        <color theme="0" tint="-0.34998626667073579"/>
      </left>
      <right style="thin">
        <color indexed="64"/>
      </right>
      <top style="thin">
        <color indexed="64"/>
      </top>
      <bottom style="thin">
        <color indexed="64"/>
      </bottom>
      <diagonal/>
    </border>
    <border>
      <left style="medium">
        <color theme="4" tint="0.79998168889431442"/>
      </left>
      <right/>
      <top style="medium">
        <color theme="4" tint="0.79998168889431442"/>
      </top>
      <bottom style="medium">
        <color theme="4" tint="0.39994506668294322"/>
      </bottom>
      <diagonal/>
    </border>
    <border>
      <left/>
      <right/>
      <top style="medium">
        <color theme="4" tint="0.79998168889431442"/>
      </top>
      <bottom style="medium">
        <color theme="4" tint="0.39994506668294322"/>
      </bottom>
      <diagonal/>
    </border>
    <border>
      <left/>
      <right style="medium">
        <color theme="4" tint="0.39994506668294322"/>
      </right>
      <top style="medium">
        <color theme="4" tint="0.79998168889431442"/>
      </top>
      <bottom style="medium">
        <color theme="4" tint="0.39994506668294322"/>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617">
    <xf numFmtId="0" fontId="0" fillId="0" borderId="0"/>
    <xf numFmtId="0" fontId="16" fillId="2" borderId="0" applyNumberFormat="0" applyBorder="0" applyAlignment="0" applyProtection="0"/>
    <xf numFmtId="0" fontId="16" fillId="2" borderId="0" applyNumberFormat="0" applyBorder="0" applyAlignment="0" applyProtection="0"/>
    <xf numFmtId="0" fontId="16" fillId="2" borderId="0" applyNumberFormat="0" applyBorder="0" applyAlignment="0" applyProtection="0"/>
    <xf numFmtId="0" fontId="16" fillId="2" borderId="0" applyNumberFormat="0" applyBorder="0" applyAlignment="0" applyProtection="0"/>
    <xf numFmtId="0" fontId="16" fillId="2" borderId="0" applyNumberFormat="0" applyBorder="0" applyAlignment="0" applyProtection="0"/>
    <xf numFmtId="0" fontId="16" fillId="2" borderId="0" applyNumberFormat="0" applyBorder="0" applyAlignment="0" applyProtection="0"/>
    <xf numFmtId="0" fontId="16" fillId="2" borderId="0" applyNumberFormat="0" applyBorder="0" applyAlignment="0" applyProtection="0"/>
    <xf numFmtId="0" fontId="16" fillId="2" borderId="0" applyNumberFormat="0" applyBorder="0" applyAlignment="0" applyProtection="0"/>
    <xf numFmtId="0" fontId="16" fillId="2" borderId="0" applyNumberFormat="0" applyBorder="0" applyAlignment="0" applyProtection="0"/>
    <xf numFmtId="0" fontId="16" fillId="2" borderId="0" applyNumberFormat="0" applyBorder="0" applyAlignment="0" applyProtection="0"/>
    <xf numFmtId="0" fontId="16" fillId="2" borderId="0" applyNumberFormat="0" applyBorder="0" applyAlignment="0" applyProtection="0"/>
    <xf numFmtId="0" fontId="16" fillId="2" borderId="0" applyNumberFormat="0" applyBorder="0" applyAlignment="0" applyProtection="0"/>
    <xf numFmtId="0" fontId="16" fillId="2" borderId="0" applyNumberFormat="0" applyBorder="0" applyAlignment="0" applyProtection="0"/>
    <xf numFmtId="0" fontId="16" fillId="2" borderId="0" applyNumberFormat="0" applyBorder="0" applyAlignment="0" applyProtection="0"/>
    <xf numFmtId="0" fontId="16" fillId="3" borderId="0" applyNumberFormat="0" applyBorder="0" applyAlignment="0" applyProtection="0"/>
    <xf numFmtId="0" fontId="16" fillId="3" borderId="0" applyNumberFormat="0" applyBorder="0" applyAlignment="0" applyProtection="0"/>
    <xf numFmtId="0" fontId="16" fillId="3" borderId="0" applyNumberFormat="0" applyBorder="0" applyAlignment="0" applyProtection="0"/>
    <xf numFmtId="0" fontId="16" fillId="3" borderId="0" applyNumberFormat="0" applyBorder="0" applyAlignment="0" applyProtection="0"/>
    <xf numFmtId="0" fontId="16" fillId="3" borderId="0" applyNumberFormat="0" applyBorder="0" applyAlignment="0" applyProtection="0"/>
    <xf numFmtId="0" fontId="16" fillId="3" borderId="0" applyNumberFormat="0" applyBorder="0" applyAlignment="0" applyProtection="0"/>
    <xf numFmtId="0" fontId="16" fillId="3" borderId="0" applyNumberFormat="0" applyBorder="0" applyAlignment="0" applyProtection="0"/>
    <xf numFmtId="0" fontId="16" fillId="3" borderId="0" applyNumberFormat="0" applyBorder="0" applyAlignment="0" applyProtection="0"/>
    <xf numFmtId="0" fontId="16" fillId="3" borderId="0" applyNumberFormat="0" applyBorder="0" applyAlignment="0" applyProtection="0"/>
    <xf numFmtId="0" fontId="16" fillId="3" borderId="0" applyNumberFormat="0" applyBorder="0" applyAlignment="0" applyProtection="0"/>
    <xf numFmtId="0" fontId="16" fillId="3" borderId="0" applyNumberFormat="0" applyBorder="0" applyAlignment="0" applyProtection="0"/>
    <xf numFmtId="0" fontId="16" fillId="3" borderId="0" applyNumberFormat="0" applyBorder="0" applyAlignment="0" applyProtection="0"/>
    <xf numFmtId="0" fontId="16" fillId="3" borderId="0" applyNumberFormat="0" applyBorder="0" applyAlignment="0" applyProtection="0"/>
    <xf numFmtId="0" fontId="16" fillId="3" borderId="0" applyNumberFormat="0" applyBorder="0" applyAlignment="0" applyProtection="0"/>
    <xf numFmtId="0" fontId="16" fillId="4" borderId="0" applyNumberFormat="0" applyBorder="0" applyAlignment="0" applyProtection="0"/>
    <xf numFmtId="0" fontId="16" fillId="4" borderId="0" applyNumberFormat="0" applyBorder="0" applyAlignment="0" applyProtection="0"/>
    <xf numFmtId="0" fontId="16" fillId="4" borderId="0" applyNumberFormat="0" applyBorder="0" applyAlignment="0" applyProtection="0"/>
    <xf numFmtId="0" fontId="16" fillId="4" borderId="0" applyNumberFormat="0" applyBorder="0" applyAlignment="0" applyProtection="0"/>
    <xf numFmtId="0" fontId="16" fillId="4" borderId="0" applyNumberFormat="0" applyBorder="0" applyAlignment="0" applyProtection="0"/>
    <xf numFmtId="0" fontId="16" fillId="4" borderId="0" applyNumberFormat="0" applyBorder="0" applyAlignment="0" applyProtection="0"/>
    <xf numFmtId="0" fontId="16" fillId="4" borderId="0" applyNumberFormat="0" applyBorder="0" applyAlignment="0" applyProtection="0"/>
    <xf numFmtId="0" fontId="16" fillId="4" borderId="0" applyNumberFormat="0" applyBorder="0" applyAlignment="0" applyProtection="0"/>
    <xf numFmtId="0" fontId="16" fillId="4" borderId="0" applyNumberFormat="0" applyBorder="0" applyAlignment="0" applyProtection="0"/>
    <xf numFmtId="0" fontId="16" fillId="4" borderId="0" applyNumberFormat="0" applyBorder="0" applyAlignment="0" applyProtection="0"/>
    <xf numFmtId="0" fontId="16" fillId="4" borderId="0" applyNumberFormat="0" applyBorder="0" applyAlignment="0" applyProtection="0"/>
    <xf numFmtId="0" fontId="16" fillId="4" borderId="0" applyNumberFormat="0" applyBorder="0" applyAlignment="0" applyProtection="0"/>
    <xf numFmtId="0" fontId="16" fillId="4" borderId="0" applyNumberFormat="0" applyBorder="0" applyAlignment="0" applyProtection="0"/>
    <xf numFmtId="0" fontId="16" fillId="4" borderId="0" applyNumberFormat="0" applyBorder="0" applyAlignment="0" applyProtection="0"/>
    <xf numFmtId="0" fontId="16" fillId="5" borderId="0" applyNumberFormat="0" applyBorder="0" applyAlignment="0" applyProtection="0"/>
    <xf numFmtId="0" fontId="16" fillId="5" borderId="0" applyNumberFormat="0" applyBorder="0" applyAlignment="0" applyProtection="0"/>
    <xf numFmtId="0" fontId="16" fillId="5" borderId="0" applyNumberFormat="0" applyBorder="0" applyAlignment="0" applyProtection="0"/>
    <xf numFmtId="0" fontId="16" fillId="5" borderId="0" applyNumberFormat="0" applyBorder="0" applyAlignment="0" applyProtection="0"/>
    <xf numFmtId="0" fontId="16" fillId="5" borderId="0" applyNumberFormat="0" applyBorder="0" applyAlignment="0" applyProtection="0"/>
    <xf numFmtId="0" fontId="16" fillId="5" borderId="0" applyNumberFormat="0" applyBorder="0" applyAlignment="0" applyProtection="0"/>
    <xf numFmtId="0" fontId="16" fillId="5" borderId="0" applyNumberFormat="0" applyBorder="0" applyAlignment="0" applyProtection="0"/>
    <xf numFmtId="0" fontId="16" fillId="5" borderId="0" applyNumberFormat="0" applyBorder="0" applyAlignment="0" applyProtection="0"/>
    <xf numFmtId="0" fontId="16" fillId="5" borderId="0" applyNumberFormat="0" applyBorder="0" applyAlignment="0" applyProtection="0"/>
    <xf numFmtId="0" fontId="16" fillId="5" borderId="0" applyNumberFormat="0" applyBorder="0" applyAlignment="0" applyProtection="0"/>
    <xf numFmtId="0" fontId="16" fillId="5" borderId="0" applyNumberFormat="0" applyBorder="0" applyAlignment="0" applyProtection="0"/>
    <xf numFmtId="0" fontId="16" fillId="5" borderId="0" applyNumberFormat="0" applyBorder="0" applyAlignment="0" applyProtection="0"/>
    <xf numFmtId="0" fontId="16" fillId="5" borderId="0" applyNumberFormat="0" applyBorder="0" applyAlignment="0" applyProtection="0"/>
    <xf numFmtId="0" fontId="16" fillId="5" borderId="0" applyNumberFormat="0" applyBorder="0" applyAlignment="0" applyProtection="0"/>
    <xf numFmtId="0" fontId="16" fillId="6" borderId="0" applyNumberFormat="0" applyBorder="0" applyAlignment="0" applyProtection="0"/>
    <xf numFmtId="0" fontId="16" fillId="6" borderId="0" applyNumberFormat="0" applyBorder="0" applyAlignment="0" applyProtection="0"/>
    <xf numFmtId="0" fontId="16" fillId="6" borderId="0" applyNumberFormat="0" applyBorder="0" applyAlignment="0" applyProtection="0"/>
    <xf numFmtId="0" fontId="16" fillId="6" borderId="0" applyNumberFormat="0" applyBorder="0" applyAlignment="0" applyProtection="0"/>
    <xf numFmtId="0" fontId="16" fillId="6" borderId="0" applyNumberFormat="0" applyBorder="0" applyAlignment="0" applyProtection="0"/>
    <xf numFmtId="0" fontId="16" fillId="6" borderId="0" applyNumberFormat="0" applyBorder="0" applyAlignment="0" applyProtection="0"/>
    <xf numFmtId="0" fontId="16" fillId="6" borderId="0" applyNumberFormat="0" applyBorder="0" applyAlignment="0" applyProtection="0"/>
    <xf numFmtId="0" fontId="16" fillId="6" borderId="0" applyNumberFormat="0" applyBorder="0" applyAlignment="0" applyProtection="0"/>
    <xf numFmtId="0" fontId="16" fillId="6" borderId="0" applyNumberFormat="0" applyBorder="0" applyAlignment="0" applyProtection="0"/>
    <xf numFmtId="0" fontId="16" fillId="6" borderId="0" applyNumberFormat="0" applyBorder="0" applyAlignment="0" applyProtection="0"/>
    <xf numFmtId="0" fontId="16" fillId="6" borderId="0" applyNumberFormat="0" applyBorder="0" applyAlignment="0" applyProtection="0"/>
    <xf numFmtId="0" fontId="16" fillId="6" borderId="0" applyNumberFormat="0" applyBorder="0" applyAlignment="0" applyProtection="0"/>
    <xf numFmtId="0" fontId="16" fillId="6" borderId="0" applyNumberFormat="0" applyBorder="0" applyAlignment="0" applyProtection="0"/>
    <xf numFmtId="0" fontId="16" fillId="6" borderId="0" applyNumberFormat="0" applyBorder="0" applyAlignment="0" applyProtection="0"/>
    <xf numFmtId="0" fontId="16" fillId="7" borderId="0" applyNumberFormat="0" applyBorder="0" applyAlignment="0" applyProtection="0"/>
    <xf numFmtId="0" fontId="16" fillId="7" borderId="0" applyNumberFormat="0" applyBorder="0" applyAlignment="0" applyProtection="0"/>
    <xf numFmtId="0" fontId="16" fillId="7" borderId="0" applyNumberFormat="0" applyBorder="0" applyAlignment="0" applyProtection="0"/>
    <xf numFmtId="0" fontId="16" fillId="7" borderId="0" applyNumberFormat="0" applyBorder="0" applyAlignment="0" applyProtection="0"/>
    <xf numFmtId="0" fontId="16" fillId="7" borderId="0" applyNumberFormat="0" applyBorder="0" applyAlignment="0" applyProtection="0"/>
    <xf numFmtId="0" fontId="16" fillId="7" borderId="0" applyNumberFormat="0" applyBorder="0" applyAlignment="0" applyProtection="0"/>
    <xf numFmtId="0" fontId="16" fillId="7" borderId="0" applyNumberFormat="0" applyBorder="0" applyAlignment="0" applyProtection="0"/>
    <xf numFmtId="0" fontId="16" fillId="7" borderId="0" applyNumberFormat="0" applyBorder="0" applyAlignment="0" applyProtection="0"/>
    <xf numFmtId="0" fontId="16" fillId="7" borderId="0" applyNumberFormat="0" applyBorder="0" applyAlignment="0" applyProtection="0"/>
    <xf numFmtId="0" fontId="16" fillId="7" borderId="0" applyNumberFormat="0" applyBorder="0" applyAlignment="0" applyProtection="0"/>
    <xf numFmtId="0" fontId="16" fillId="7" borderId="0" applyNumberFormat="0" applyBorder="0" applyAlignment="0" applyProtection="0"/>
    <xf numFmtId="0" fontId="16" fillId="7" borderId="0" applyNumberFormat="0" applyBorder="0" applyAlignment="0" applyProtection="0"/>
    <xf numFmtId="0" fontId="16" fillId="7" borderId="0" applyNumberFormat="0" applyBorder="0" applyAlignment="0" applyProtection="0"/>
    <xf numFmtId="0" fontId="16" fillId="7" borderId="0" applyNumberFormat="0" applyBorder="0" applyAlignment="0" applyProtection="0"/>
    <xf numFmtId="0" fontId="16" fillId="8" borderId="0" applyNumberFormat="0" applyBorder="0" applyAlignment="0" applyProtection="0"/>
    <xf numFmtId="0" fontId="16" fillId="8" borderId="0" applyNumberFormat="0" applyBorder="0" applyAlignment="0" applyProtection="0"/>
    <xf numFmtId="0" fontId="16" fillId="8" borderId="0" applyNumberFormat="0" applyBorder="0" applyAlignment="0" applyProtection="0"/>
    <xf numFmtId="0" fontId="16" fillId="8" borderId="0" applyNumberFormat="0" applyBorder="0" applyAlignment="0" applyProtection="0"/>
    <xf numFmtId="0" fontId="16" fillId="8" borderId="0" applyNumberFormat="0" applyBorder="0" applyAlignment="0" applyProtection="0"/>
    <xf numFmtId="0" fontId="16" fillId="8" borderId="0" applyNumberFormat="0" applyBorder="0" applyAlignment="0" applyProtection="0"/>
    <xf numFmtId="0" fontId="16" fillId="8" borderId="0" applyNumberFormat="0" applyBorder="0" applyAlignment="0" applyProtection="0"/>
    <xf numFmtId="0" fontId="16" fillId="8" borderId="0" applyNumberFormat="0" applyBorder="0" applyAlignment="0" applyProtection="0"/>
    <xf numFmtId="0" fontId="16" fillId="8" borderId="0" applyNumberFormat="0" applyBorder="0" applyAlignment="0" applyProtection="0"/>
    <xf numFmtId="0" fontId="16" fillId="8" borderId="0" applyNumberFormat="0" applyBorder="0" applyAlignment="0" applyProtection="0"/>
    <xf numFmtId="0" fontId="16" fillId="8" borderId="0" applyNumberFormat="0" applyBorder="0" applyAlignment="0" applyProtection="0"/>
    <xf numFmtId="0" fontId="16" fillId="8" borderId="0" applyNumberFormat="0" applyBorder="0" applyAlignment="0" applyProtection="0"/>
    <xf numFmtId="0" fontId="16" fillId="8" borderId="0" applyNumberFormat="0" applyBorder="0" applyAlignment="0" applyProtection="0"/>
    <xf numFmtId="0" fontId="16" fillId="8"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5" borderId="0" applyNumberFormat="0" applyBorder="0" applyAlignment="0" applyProtection="0"/>
    <xf numFmtId="0" fontId="16" fillId="5" borderId="0" applyNumberFormat="0" applyBorder="0" applyAlignment="0" applyProtection="0"/>
    <xf numFmtId="0" fontId="16" fillId="5" borderId="0" applyNumberFormat="0" applyBorder="0" applyAlignment="0" applyProtection="0"/>
    <xf numFmtId="0" fontId="16" fillId="5" borderId="0" applyNumberFormat="0" applyBorder="0" applyAlignment="0" applyProtection="0"/>
    <xf numFmtId="0" fontId="16" fillId="5" borderId="0" applyNumberFormat="0" applyBorder="0" applyAlignment="0" applyProtection="0"/>
    <xf numFmtId="0" fontId="16" fillId="5" borderId="0" applyNumberFormat="0" applyBorder="0" applyAlignment="0" applyProtection="0"/>
    <xf numFmtId="0" fontId="16" fillId="5" borderId="0" applyNumberFormat="0" applyBorder="0" applyAlignment="0" applyProtection="0"/>
    <xf numFmtId="0" fontId="16" fillId="5" borderId="0" applyNumberFormat="0" applyBorder="0" applyAlignment="0" applyProtection="0"/>
    <xf numFmtId="0" fontId="16" fillId="5" borderId="0" applyNumberFormat="0" applyBorder="0" applyAlignment="0" applyProtection="0"/>
    <xf numFmtId="0" fontId="16" fillId="5" borderId="0" applyNumberFormat="0" applyBorder="0" applyAlignment="0" applyProtection="0"/>
    <xf numFmtId="0" fontId="16" fillId="5" borderId="0" applyNumberFormat="0" applyBorder="0" applyAlignment="0" applyProtection="0"/>
    <xf numFmtId="0" fontId="16" fillId="5" borderId="0" applyNumberFormat="0" applyBorder="0" applyAlignment="0" applyProtection="0"/>
    <xf numFmtId="0" fontId="16" fillId="5" borderId="0" applyNumberFormat="0" applyBorder="0" applyAlignment="0" applyProtection="0"/>
    <xf numFmtId="0" fontId="16" fillId="5" borderId="0" applyNumberFormat="0" applyBorder="0" applyAlignment="0" applyProtection="0"/>
    <xf numFmtId="0" fontId="16" fillId="8" borderId="0" applyNumberFormat="0" applyBorder="0" applyAlignment="0" applyProtection="0"/>
    <xf numFmtId="0" fontId="16" fillId="8" borderId="0" applyNumberFormat="0" applyBorder="0" applyAlignment="0" applyProtection="0"/>
    <xf numFmtId="0" fontId="16" fillId="8" borderId="0" applyNumberFormat="0" applyBorder="0" applyAlignment="0" applyProtection="0"/>
    <xf numFmtId="0" fontId="16" fillId="8" borderId="0" applyNumberFormat="0" applyBorder="0" applyAlignment="0" applyProtection="0"/>
    <xf numFmtId="0" fontId="16" fillId="8" borderId="0" applyNumberFormat="0" applyBorder="0" applyAlignment="0" applyProtection="0"/>
    <xf numFmtId="0" fontId="16" fillId="8" borderId="0" applyNumberFormat="0" applyBorder="0" applyAlignment="0" applyProtection="0"/>
    <xf numFmtId="0" fontId="16" fillId="8" borderId="0" applyNumberFormat="0" applyBorder="0" applyAlignment="0" applyProtection="0"/>
    <xf numFmtId="0" fontId="16" fillId="8" borderId="0" applyNumberFormat="0" applyBorder="0" applyAlignment="0" applyProtection="0"/>
    <xf numFmtId="0" fontId="16" fillId="8" borderId="0" applyNumberFormat="0" applyBorder="0" applyAlignment="0" applyProtection="0"/>
    <xf numFmtId="0" fontId="16" fillId="8" borderId="0" applyNumberFormat="0" applyBorder="0" applyAlignment="0" applyProtection="0"/>
    <xf numFmtId="0" fontId="16" fillId="8" borderId="0" applyNumberFormat="0" applyBorder="0" applyAlignment="0" applyProtection="0"/>
    <xf numFmtId="0" fontId="16" fillId="8" borderId="0" applyNumberFormat="0" applyBorder="0" applyAlignment="0" applyProtection="0"/>
    <xf numFmtId="0" fontId="16" fillId="8" borderId="0" applyNumberFormat="0" applyBorder="0" applyAlignment="0" applyProtection="0"/>
    <xf numFmtId="0" fontId="16" fillId="8" borderId="0" applyNumberFormat="0" applyBorder="0" applyAlignment="0" applyProtection="0"/>
    <xf numFmtId="0" fontId="16" fillId="11" borderId="0" applyNumberFormat="0" applyBorder="0" applyAlignment="0" applyProtection="0"/>
    <xf numFmtId="0" fontId="16" fillId="11" borderId="0" applyNumberFormat="0" applyBorder="0" applyAlignment="0" applyProtection="0"/>
    <xf numFmtId="0" fontId="16" fillId="11" borderId="0" applyNumberFormat="0" applyBorder="0" applyAlignment="0" applyProtection="0"/>
    <xf numFmtId="0" fontId="16" fillId="11" borderId="0" applyNumberFormat="0" applyBorder="0" applyAlignment="0" applyProtection="0"/>
    <xf numFmtId="0" fontId="16" fillId="11" borderId="0" applyNumberFormat="0" applyBorder="0" applyAlignment="0" applyProtection="0"/>
    <xf numFmtId="0" fontId="16" fillId="11" borderId="0" applyNumberFormat="0" applyBorder="0" applyAlignment="0" applyProtection="0"/>
    <xf numFmtId="0" fontId="16" fillId="11" borderId="0" applyNumberFormat="0" applyBorder="0" applyAlignment="0" applyProtection="0"/>
    <xf numFmtId="0" fontId="16" fillId="11" borderId="0" applyNumberFormat="0" applyBorder="0" applyAlignment="0" applyProtection="0"/>
    <xf numFmtId="0" fontId="16" fillId="11" borderId="0" applyNumberFormat="0" applyBorder="0" applyAlignment="0" applyProtection="0"/>
    <xf numFmtId="0" fontId="16" fillId="11" borderId="0" applyNumberFormat="0" applyBorder="0" applyAlignment="0" applyProtection="0"/>
    <xf numFmtId="0" fontId="16" fillId="11" borderId="0" applyNumberFormat="0" applyBorder="0" applyAlignment="0" applyProtection="0"/>
    <xf numFmtId="0" fontId="16" fillId="11" borderId="0" applyNumberFormat="0" applyBorder="0" applyAlignment="0" applyProtection="0"/>
    <xf numFmtId="0" fontId="16" fillId="11" borderId="0" applyNumberFormat="0" applyBorder="0" applyAlignment="0" applyProtection="0"/>
    <xf numFmtId="0" fontId="16" fillId="11"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8" fillId="3" borderId="0" applyNumberFormat="0" applyBorder="0" applyAlignment="0" applyProtection="0"/>
    <xf numFmtId="0" fontId="18" fillId="3" borderId="0" applyNumberFormat="0" applyBorder="0" applyAlignment="0" applyProtection="0"/>
    <xf numFmtId="0" fontId="18" fillId="3" borderId="0" applyNumberFormat="0" applyBorder="0" applyAlignment="0" applyProtection="0"/>
    <xf numFmtId="0" fontId="18" fillId="3" borderId="0" applyNumberFormat="0" applyBorder="0" applyAlignment="0" applyProtection="0"/>
    <xf numFmtId="0" fontId="18" fillId="3" borderId="0" applyNumberFormat="0" applyBorder="0" applyAlignment="0" applyProtection="0"/>
    <xf numFmtId="0" fontId="18" fillId="3" borderId="0" applyNumberFormat="0" applyBorder="0" applyAlignment="0" applyProtection="0"/>
    <xf numFmtId="0" fontId="18" fillId="3" borderId="0" applyNumberFormat="0" applyBorder="0" applyAlignment="0" applyProtection="0"/>
    <xf numFmtId="0" fontId="18" fillId="3" borderId="0" applyNumberFormat="0" applyBorder="0" applyAlignment="0" applyProtection="0"/>
    <xf numFmtId="0" fontId="18" fillId="3" borderId="0" applyNumberFormat="0" applyBorder="0" applyAlignment="0" applyProtection="0"/>
    <xf numFmtId="0" fontId="18" fillId="3" borderId="0" applyNumberFormat="0" applyBorder="0" applyAlignment="0" applyProtection="0"/>
    <xf numFmtId="0" fontId="18" fillId="3" borderId="0" applyNumberFormat="0" applyBorder="0" applyAlignment="0" applyProtection="0"/>
    <xf numFmtId="0" fontId="18" fillId="3" borderId="0" applyNumberFormat="0" applyBorder="0" applyAlignment="0" applyProtection="0"/>
    <xf numFmtId="0" fontId="18" fillId="3" borderId="0" applyNumberFormat="0" applyBorder="0" applyAlignment="0" applyProtection="0"/>
    <xf numFmtId="0" fontId="18" fillId="3" borderId="0" applyNumberFormat="0" applyBorder="0" applyAlignment="0" applyProtection="0"/>
    <xf numFmtId="0" fontId="19" fillId="20" borderId="1" applyNumberFormat="0" applyAlignment="0" applyProtection="0"/>
    <xf numFmtId="0" fontId="19" fillId="20" borderId="1" applyNumberFormat="0" applyAlignment="0" applyProtection="0"/>
    <xf numFmtId="0" fontId="19" fillId="20" borderId="1" applyNumberFormat="0" applyAlignment="0" applyProtection="0"/>
    <xf numFmtId="0" fontId="19" fillId="20" borderId="1" applyNumberFormat="0" applyAlignment="0" applyProtection="0"/>
    <xf numFmtId="0" fontId="19" fillId="20" borderId="1" applyNumberFormat="0" applyAlignment="0" applyProtection="0"/>
    <xf numFmtId="0" fontId="19" fillId="20" borderId="1" applyNumberFormat="0" applyAlignment="0" applyProtection="0"/>
    <xf numFmtId="0" fontId="19" fillId="20" borderId="1" applyNumberFormat="0" applyAlignment="0" applyProtection="0"/>
    <xf numFmtId="0" fontId="19" fillId="20" borderId="1" applyNumberFormat="0" applyAlignment="0" applyProtection="0"/>
    <xf numFmtId="0" fontId="19" fillId="20" borderId="1" applyNumberFormat="0" applyAlignment="0" applyProtection="0"/>
    <xf numFmtId="0" fontId="19" fillId="20" borderId="1" applyNumberFormat="0" applyAlignment="0" applyProtection="0"/>
    <xf numFmtId="0" fontId="19" fillId="20" borderId="1" applyNumberFormat="0" applyAlignment="0" applyProtection="0"/>
    <xf numFmtId="0" fontId="19" fillId="20" borderId="1" applyNumberFormat="0" applyAlignment="0" applyProtection="0"/>
    <xf numFmtId="0" fontId="19" fillId="20" borderId="1" applyNumberFormat="0" applyAlignment="0" applyProtection="0"/>
    <xf numFmtId="0" fontId="19" fillId="20" borderId="1" applyNumberFormat="0" applyAlignment="0" applyProtection="0"/>
    <xf numFmtId="0" fontId="20" fillId="21" borderId="2" applyNumberFormat="0" applyAlignment="0" applyProtection="0"/>
    <xf numFmtId="0" fontId="20" fillId="21" borderId="2" applyNumberFormat="0" applyAlignment="0" applyProtection="0"/>
    <xf numFmtId="0" fontId="20" fillId="21" borderId="2" applyNumberFormat="0" applyAlignment="0" applyProtection="0"/>
    <xf numFmtId="0" fontId="20" fillId="21" borderId="2" applyNumberFormat="0" applyAlignment="0" applyProtection="0"/>
    <xf numFmtId="0" fontId="20" fillId="21" borderId="2" applyNumberFormat="0" applyAlignment="0" applyProtection="0"/>
    <xf numFmtId="0" fontId="20" fillId="21" borderId="2" applyNumberFormat="0" applyAlignment="0" applyProtection="0"/>
    <xf numFmtId="0" fontId="20" fillId="21" borderId="2" applyNumberFormat="0" applyAlignment="0" applyProtection="0"/>
    <xf numFmtId="0" fontId="20" fillId="21" borderId="2" applyNumberFormat="0" applyAlignment="0" applyProtection="0"/>
    <xf numFmtId="0" fontId="20" fillId="21" borderId="2" applyNumberFormat="0" applyAlignment="0" applyProtection="0"/>
    <xf numFmtId="0" fontId="20" fillId="21" borderId="2" applyNumberFormat="0" applyAlignment="0" applyProtection="0"/>
    <xf numFmtId="0" fontId="20" fillId="21" borderId="2" applyNumberFormat="0" applyAlignment="0" applyProtection="0"/>
    <xf numFmtId="0" fontId="20" fillId="21" borderId="2" applyNumberFormat="0" applyAlignment="0" applyProtection="0"/>
    <xf numFmtId="0" fontId="20" fillId="21" borderId="2" applyNumberFormat="0" applyAlignment="0" applyProtection="0"/>
    <xf numFmtId="0" fontId="20" fillId="21" borderId="2" applyNumberFormat="0" applyAlignment="0" applyProtection="0"/>
    <xf numFmtId="43" fontId="34" fillId="0" borderId="0" applyFont="0" applyFill="0" applyBorder="0" applyAlignment="0" applyProtection="0"/>
    <xf numFmtId="43" fontId="4" fillId="0" borderId="0" applyFont="0" applyFill="0" applyBorder="0" applyAlignment="0" applyProtection="0"/>
    <xf numFmtId="44" fontId="34" fillId="0" borderId="0" applyFont="0" applyFill="0" applyBorder="0" applyAlignment="0" applyProtection="0"/>
    <xf numFmtId="44" fontId="4" fillId="0" borderId="0" applyFon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2" fillId="4" borderId="0" applyNumberFormat="0" applyBorder="0" applyAlignment="0" applyProtection="0"/>
    <xf numFmtId="0" fontId="22" fillId="4" borderId="0" applyNumberFormat="0" applyBorder="0" applyAlignment="0" applyProtection="0"/>
    <xf numFmtId="0" fontId="22" fillId="4" borderId="0" applyNumberFormat="0" applyBorder="0" applyAlignment="0" applyProtection="0"/>
    <xf numFmtId="0" fontId="22" fillId="4" borderId="0" applyNumberFormat="0" applyBorder="0" applyAlignment="0" applyProtection="0"/>
    <xf numFmtId="0" fontId="22" fillId="4" borderId="0" applyNumberFormat="0" applyBorder="0" applyAlignment="0" applyProtection="0"/>
    <xf numFmtId="0" fontId="22" fillId="4" borderId="0" applyNumberFormat="0" applyBorder="0" applyAlignment="0" applyProtection="0"/>
    <xf numFmtId="0" fontId="22" fillId="4" borderId="0" applyNumberFormat="0" applyBorder="0" applyAlignment="0" applyProtection="0"/>
    <xf numFmtId="0" fontId="22" fillId="4" borderId="0" applyNumberFormat="0" applyBorder="0" applyAlignment="0" applyProtection="0"/>
    <xf numFmtId="0" fontId="22" fillId="4" borderId="0" applyNumberFormat="0" applyBorder="0" applyAlignment="0" applyProtection="0"/>
    <xf numFmtId="0" fontId="22" fillId="4" borderId="0" applyNumberFormat="0" applyBorder="0" applyAlignment="0" applyProtection="0"/>
    <xf numFmtId="0" fontId="22" fillId="4" borderId="0" applyNumberFormat="0" applyBorder="0" applyAlignment="0" applyProtection="0"/>
    <xf numFmtId="0" fontId="22" fillId="4" borderId="0" applyNumberFormat="0" applyBorder="0" applyAlignment="0" applyProtection="0"/>
    <xf numFmtId="0" fontId="22" fillId="4" borderId="0" applyNumberFormat="0" applyBorder="0" applyAlignment="0" applyProtection="0"/>
    <xf numFmtId="0" fontId="22" fillId="4" borderId="0" applyNumberFormat="0" applyBorder="0" applyAlignment="0" applyProtection="0"/>
    <xf numFmtId="0" fontId="23" fillId="0" borderId="3" applyNumberFormat="0" applyFill="0" applyAlignment="0" applyProtection="0"/>
    <xf numFmtId="0" fontId="23" fillId="0" borderId="3" applyNumberFormat="0" applyFill="0" applyAlignment="0" applyProtection="0"/>
    <xf numFmtId="0" fontId="23" fillId="0" borderId="3" applyNumberFormat="0" applyFill="0" applyAlignment="0" applyProtection="0"/>
    <xf numFmtId="0" fontId="23" fillId="0" borderId="3" applyNumberFormat="0" applyFill="0" applyAlignment="0" applyProtection="0"/>
    <xf numFmtId="0" fontId="23" fillId="0" borderId="3" applyNumberFormat="0" applyFill="0" applyAlignment="0" applyProtection="0"/>
    <xf numFmtId="0" fontId="23" fillId="0" borderId="3" applyNumberFormat="0" applyFill="0" applyAlignment="0" applyProtection="0"/>
    <xf numFmtId="0" fontId="23" fillId="0" borderId="3" applyNumberFormat="0" applyFill="0" applyAlignment="0" applyProtection="0"/>
    <xf numFmtId="0" fontId="23" fillId="0" borderId="3" applyNumberFormat="0" applyFill="0" applyAlignment="0" applyProtection="0"/>
    <xf numFmtId="0" fontId="23" fillId="0" borderId="3" applyNumberFormat="0" applyFill="0" applyAlignment="0" applyProtection="0"/>
    <xf numFmtId="0" fontId="23" fillId="0" borderId="3" applyNumberFormat="0" applyFill="0" applyAlignment="0" applyProtection="0"/>
    <xf numFmtId="0" fontId="23" fillId="0" borderId="3" applyNumberFormat="0" applyFill="0" applyAlignment="0" applyProtection="0"/>
    <xf numFmtId="0" fontId="23" fillId="0" borderId="3" applyNumberFormat="0" applyFill="0" applyAlignment="0" applyProtection="0"/>
    <xf numFmtId="0" fontId="23" fillId="0" borderId="3" applyNumberFormat="0" applyFill="0" applyAlignment="0" applyProtection="0"/>
    <xf numFmtId="0" fontId="23" fillId="0" borderId="3" applyNumberFormat="0" applyFill="0" applyAlignment="0" applyProtection="0"/>
    <xf numFmtId="0" fontId="24" fillId="0" borderId="4" applyNumberFormat="0" applyFill="0" applyAlignment="0" applyProtection="0"/>
    <xf numFmtId="0" fontId="24" fillId="0" borderId="4" applyNumberFormat="0" applyFill="0" applyAlignment="0" applyProtection="0"/>
    <xf numFmtId="0" fontId="24" fillId="0" borderId="4" applyNumberFormat="0" applyFill="0" applyAlignment="0" applyProtection="0"/>
    <xf numFmtId="0" fontId="24" fillId="0" borderId="4" applyNumberFormat="0" applyFill="0" applyAlignment="0" applyProtection="0"/>
    <xf numFmtId="0" fontId="24" fillId="0" borderId="4" applyNumberFormat="0" applyFill="0" applyAlignment="0" applyProtection="0"/>
    <xf numFmtId="0" fontId="24" fillId="0" borderId="4" applyNumberFormat="0" applyFill="0" applyAlignment="0" applyProtection="0"/>
    <xf numFmtId="0" fontId="24" fillId="0" borderId="4" applyNumberFormat="0" applyFill="0" applyAlignment="0" applyProtection="0"/>
    <xf numFmtId="0" fontId="24" fillId="0" borderId="4" applyNumberFormat="0" applyFill="0" applyAlignment="0" applyProtection="0"/>
    <xf numFmtId="0" fontId="24" fillId="0" borderId="4" applyNumberFormat="0" applyFill="0" applyAlignment="0" applyProtection="0"/>
    <xf numFmtId="0" fontId="24" fillId="0" borderId="4" applyNumberFormat="0" applyFill="0" applyAlignment="0" applyProtection="0"/>
    <xf numFmtId="0" fontId="24" fillId="0" borderId="4" applyNumberFormat="0" applyFill="0" applyAlignment="0" applyProtection="0"/>
    <xf numFmtId="0" fontId="24" fillId="0" borderId="4" applyNumberFormat="0" applyFill="0" applyAlignment="0" applyProtection="0"/>
    <xf numFmtId="0" fontId="24" fillId="0" borderId="4" applyNumberFormat="0" applyFill="0" applyAlignment="0" applyProtection="0"/>
    <xf numFmtId="0" fontId="24" fillId="0" borderId="4" applyNumberFormat="0" applyFill="0" applyAlignment="0" applyProtection="0"/>
    <xf numFmtId="0" fontId="25" fillId="0" borderId="5" applyNumberFormat="0" applyFill="0" applyAlignment="0" applyProtection="0"/>
    <xf numFmtId="0" fontId="25" fillId="0" borderId="5" applyNumberFormat="0" applyFill="0" applyAlignment="0" applyProtection="0"/>
    <xf numFmtId="0" fontId="25" fillId="0" borderId="5" applyNumberFormat="0" applyFill="0" applyAlignment="0" applyProtection="0"/>
    <xf numFmtId="0" fontId="25" fillId="0" borderId="5" applyNumberFormat="0" applyFill="0" applyAlignment="0" applyProtection="0"/>
    <xf numFmtId="0" fontId="25" fillId="0" borderId="5" applyNumberFormat="0" applyFill="0" applyAlignment="0" applyProtection="0"/>
    <xf numFmtId="0" fontId="25" fillId="0" borderId="5" applyNumberFormat="0" applyFill="0" applyAlignment="0" applyProtection="0"/>
    <xf numFmtId="0" fontId="25" fillId="0" borderId="5" applyNumberFormat="0" applyFill="0" applyAlignment="0" applyProtection="0"/>
    <xf numFmtId="0" fontId="25" fillId="0" borderId="5" applyNumberFormat="0" applyFill="0" applyAlignment="0" applyProtection="0"/>
    <xf numFmtId="0" fontId="25" fillId="0" borderId="5" applyNumberFormat="0" applyFill="0" applyAlignment="0" applyProtection="0"/>
    <xf numFmtId="0" fontId="25" fillId="0" borderId="5" applyNumberFormat="0" applyFill="0" applyAlignment="0" applyProtection="0"/>
    <xf numFmtId="0" fontId="25" fillId="0" borderId="5" applyNumberFormat="0" applyFill="0" applyAlignment="0" applyProtection="0"/>
    <xf numFmtId="0" fontId="25" fillId="0" borderId="5" applyNumberFormat="0" applyFill="0" applyAlignment="0" applyProtection="0"/>
    <xf numFmtId="0" fontId="25" fillId="0" borderId="5" applyNumberFormat="0" applyFill="0" applyAlignment="0" applyProtection="0"/>
    <xf numFmtId="0" fontId="25" fillId="0" borderId="5" applyNumberFormat="0" applyFill="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47" fillId="0" borderId="0" applyNumberFormat="0" applyFill="0" applyBorder="0" applyAlignment="0" applyProtection="0">
      <alignment vertical="top"/>
      <protection locked="0"/>
    </xf>
    <xf numFmtId="0" fontId="26" fillId="7" borderId="1" applyNumberFormat="0" applyAlignment="0" applyProtection="0"/>
    <xf numFmtId="0" fontId="26" fillId="7" borderId="1" applyNumberFormat="0" applyAlignment="0" applyProtection="0"/>
    <xf numFmtId="0" fontId="26" fillId="7" borderId="1" applyNumberFormat="0" applyAlignment="0" applyProtection="0"/>
    <xf numFmtId="0" fontId="26" fillId="7" borderId="1" applyNumberFormat="0" applyAlignment="0" applyProtection="0"/>
    <xf numFmtId="0" fontId="26" fillId="7" borderId="1" applyNumberFormat="0" applyAlignment="0" applyProtection="0"/>
    <xf numFmtId="0" fontId="26" fillId="7" borderId="1" applyNumberFormat="0" applyAlignment="0" applyProtection="0"/>
    <xf numFmtId="0" fontId="26" fillId="7" borderId="1" applyNumberFormat="0" applyAlignment="0" applyProtection="0"/>
    <xf numFmtId="0" fontId="26" fillId="7" borderId="1" applyNumberFormat="0" applyAlignment="0" applyProtection="0"/>
    <xf numFmtId="0" fontId="26" fillId="7" borderId="1" applyNumberFormat="0" applyAlignment="0" applyProtection="0"/>
    <xf numFmtId="0" fontId="26" fillId="7" borderId="1" applyNumberFormat="0" applyAlignment="0" applyProtection="0"/>
    <xf numFmtId="0" fontId="26" fillId="7" borderId="1" applyNumberFormat="0" applyAlignment="0" applyProtection="0"/>
    <xf numFmtId="0" fontId="26" fillId="7" borderId="1" applyNumberFormat="0" applyAlignment="0" applyProtection="0"/>
    <xf numFmtId="0" fontId="26" fillId="7" borderId="1" applyNumberFormat="0" applyAlignment="0" applyProtection="0"/>
    <xf numFmtId="0" fontId="26" fillId="7" borderId="1" applyNumberFormat="0" applyAlignment="0" applyProtection="0"/>
    <xf numFmtId="0" fontId="27" fillId="0" borderId="6" applyNumberFormat="0" applyFill="0" applyAlignment="0" applyProtection="0"/>
    <xf numFmtId="0" fontId="27" fillId="0" borderId="6" applyNumberFormat="0" applyFill="0" applyAlignment="0" applyProtection="0"/>
    <xf numFmtId="0" fontId="27" fillId="0" borderId="6" applyNumberFormat="0" applyFill="0" applyAlignment="0" applyProtection="0"/>
    <xf numFmtId="0" fontId="27" fillId="0" borderId="6" applyNumberFormat="0" applyFill="0" applyAlignment="0" applyProtection="0"/>
    <xf numFmtId="0" fontId="27" fillId="0" borderId="6" applyNumberFormat="0" applyFill="0" applyAlignment="0" applyProtection="0"/>
    <xf numFmtId="0" fontId="27" fillId="0" borderId="6" applyNumberFormat="0" applyFill="0" applyAlignment="0" applyProtection="0"/>
    <xf numFmtId="0" fontId="27" fillId="0" borderId="6" applyNumberFormat="0" applyFill="0" applyAlignment="0" applyProtection="0"/>
    <xf numFmtId="0" fontId="27" fillId="0" borderId="6" applyNumberFormat="0" applyFill="0" applyAlignment="0" applyProtection="0"/>
    <xf numFmtId="0" fontId="27" fillId="0" borderId="6" applyNumberFormat="0" applyFill="0" applyAlignment="0" applyProtection="0"/>
    <xf numFmtId="0" fontId="27" fillId="0" borderId="6" applyNumberFormat="0" applyFill="0" applyAlignment="0" applyProtection="0"/>
    <xf numFmtId="0" fontId="27" fillId="0" borderId="6" applyNumberFormat="0" applyFill="0" applyAlignment="0" applyProtection="0"/>
    <xf numFmtId="0" fontId="27" fillId="0" borderId="6" applyNumberFormat="0" applyFill="0" applyAlignment="0" applyProtection="0"/>
    <xf numFmtId="0" fontId="27" fillId="0" borderId="6" applyNumberFormat="0" applyFill="0" applyAlignment="0" applyProtection="0"/>
    <xf numFmtId="0" fontId="27" fillId="0" borderId="6" applyNumberFormat="0" applyFill="0" applyAlignment="0" applyProtection="0"/>
    <xf numFmtId="0" fontId="28" fillId="22" borderId="0" applyNumberFormat="0" applyBorder="0" applyAlignment="0" applyProtection="0"/>
    <xf numFmtId="0" fontId="28" fillId="22" borderId="0" applyNumberFormat="0" applyBorder="0" applyAlignment="0" applyProtection="0"/>
    <xf numFmtId="0" fontId="28" fillId="22" borderId="0" applyNumberFormat="0" applyBorder="0" applyAlignment="0" applyProtection="0"/>
    <xf numFmtId="0" fontId="28" fillId="22" borderId="0" applyNumberFormat="0" applyBorder="0" applyAlignment="0" applyProtection="0"/>
    <xf numFmtId="0" fontId="28" fillId="22" borderId="0" applyNumberFormat="0" applyBorder="0" applyAlignment="0" applyProtection="0"/>
    <xf numFmtId="0" fontId="28" fillId="22" borderId="0" applyNumberFormat="0" applyBorder="0" applyAlignment="0" applyProtection="0"/>
    <xf numFmtId="0" fontId="28" fillId="22" borderId="0" applyNumberFormat="0" applyBorder="0" applyAlignment="0" applyProtection="0"/>
    <xf numFmtId="0" fontId="28" fillId="22" borderId="0" applyNumberFormat="0" applyBorder="0" applyAlignment="0" applyProtection="0"/>
    <xf numFmtId="0" fontId="28" fillId="22" borderId="0" applyNumberFormat="0" applyBorder="0" applyAlignment="0" applyProtection="0"/>
    <xf numFmtId="0" fontId="28" fillId="22" borderId="0" applyNumberFormat="0" applyBorder="0" applyAlignment="0" applyProtection="0"/>
    <xf numFmtId="0" fontId="28" fillId="22" borderId="0" applyNumberFormat="0" applyBorder="0" applyAlignment="0" applyProtection="0"/>
    <xf numFmtId="0" fontId="28" fillId="22" borderId="0" applyNumberFormat="0" applyBorder="0" applyAlignment="0" applyProtection="0"/>
    <xf numFmtId="0" fontId="28" fillId="22" borderId="0" applyNumberFormat="0" applyBorder="0" applyAlignment="0" applyProtection="0"/>
    <xf numFmtId="0" fontId="28" fillId="22" borderId="0" applyNumberFormat="0" applyBorder="0" applyAlignment="0" applyProtection="0"/>
    <xf numFmtId="0" fontId="5" fillId="0" borderId="0"/>
    <xf numFmtId="0" fontId="4"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172" fontId="48" fillId="0" borderId="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29" fillId="20" borderId="8" applyNumberFormat="0" applyAlignment="0" applyProtection="0"/>
    <xf numFmtId="0" fontId="29" fillId="20" borderId="8" applyNumberFormat="0" applyAlignment="0" applyProtection="0"/>
    <xf numFmtId="0" fontId="29" fillId="20" borderId="8" applyNumberFormat="0" applyAlignment="0" applyProtection="0"/>
    <xf numFmtId="0" fontId="29" fillId="20" borderId="8" applyNumberFormat="0" applyAlignment="0" applyProtection="0"/>
    <xf numFmtId="0" fontId="29" fillId="20" borderId="8" applyNumberFormat="0" applyAlignment="0" applyProtection="0"/>
    <xf numFmtId="0" fontId="29" fillId="20" borderId="8" applyNumberFormat="0" applyAlignment="0" applyProtection="0"/>
    <xf numFmtId="0" fontId="29" fillId="20" borderId="8" applyNumberFormat="0" applyAlignment="0" applyProtection="0"/>
    <xf numFmtId="0" fontId="29" fillId="20" borderId="8" applyNumberFormat="0" applyAlignment="0" applyProtection="0"/>
    <xf numFmtId="0" fontId="29" fillId="20" borderId="8" applyNumberFormat="0" applyAlignment="0" applyProtection="0"/>
    <xf numFmtId="0" fontId="29" fillId="20" borderId="8" applyNumberFormat="0" applyAlignment="0" applyProtection="0"/>
    <xf numFmtId="0" fontId="29" fillId="20" borderId="8" applyNumberFormat="0" applyAlignment="0" applyProtection="0"/>
    <xf numFmtId="0" fontId="29" fillId="20" borderId="8" applyNumberFormat="0" applyAlignment="0" applyProtection="0"/>
    <xf numFmtId="0" fontId="29" fillId="20" borderId="8" applyNumberFormat="0" applyAlignment="0" applyProtection="0"/>
    <xf numFmtId="0" fontId="29" fillId="20" borderId="8" applyNumberFormat="0" applyAlignment="0" applyProtection="0"/>
    <xf numFmtId="9" fontId="34" fillId="0" borderId="0" applyFont="0" applyFill="0" applyBorder="0" applyAlignment="0" applyProtection="0"/>
    <xf numFmtId="9" fontId="4" fillId="0" borderId="0" applyFon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cellStyleXfs>
  <cellXfs count="758">
    <xf numFmtId="0" fontId="0" fillId="0" borderId="0" xfId="0"/>
    <xf numFmtId="0" fontId="0" fillId="24" borderId="0" xfId="0" applyFill="1" applyProtection="1">
      <protection locked="0"/>
    </xf>
    <xf numFmtId="0" fontId="0" fillId="24" borderId="10" xfId="0" applyFill="1" applyBorder="1" applyProtection="1">
      <protection locked="0"/>
    </xf>
    <xf numFmtId="0" fontId="0" fillId="24" borderId="10" xfId="0" applyFill="1" applyBorder="1" applyAlignment="1" applyProtection="1">
      <alignment vertical="top" wrapText="1"/>
      <protection locked="0"/>
    </xf>
    <xf numFmtId="0" fontId="2" fillId="0" borderId="0" xfId="0" applyFont="1" applyAlignment="1" applyProtection="1">
      <alignment vertical="center"/>
      <protection locked="0"/>
    </xf>
    <xf numFmtId="164" fontId="2" fillId="0" borderId="11" xfId="0" applyNumberFormat="1" applyFont="1" applyBorder="1" applyAlignment="1" applyProtection="1">
      <alignment horizontal="center"/>
      <protection locked="0"/>
    </xf>
    <xf numFmtId="0" fontId="2" fillId="0" borderId="0" xfId="0" applyFont="1" applyProtection="1">
      <protection locked="0"/>
    </xf>
    <xf numFmtId="164" fontId="2" fillId="0" borderId="0" xfId="0" applyNumberFormat="1" applyFont="1" applyProtection="1">
      <protection locked="0"/>
    </xf>
    <xf numFmtId="164" fontId="2" fillId="0" borderId="0" xfId="0" applyNumberFormat="1" applyFont="1" applyBorder="1" applyAlignment="1" applyProtection="1">
      <alignment horizontal="center" vertical="top"/>
      <protection locked="0"/>
    </xf>
    <xf numFmtId="0" fontId="2" fillId="0" borderId="0" xfId="0" applyFont="1" applyAlignment="1" applyProtection="1">
      <alignment horizontal="left"/>
      <protection locked="0"/>
    </xf>
    <xf numFmtId="0" fontId="2" fillId="0" borderId="0" xfId="0" applyFont="1" applyBorder="1" applyAlignment="1" applyProtection="1">
      <alignment horizontal="left"/>
      <protection locked="0"/>
    </xf>
    <xf numFmtId="0" fontId="2" fillId="0" borderId="0" xfId="0" applyFont="1" applyAlignment="1" applyProtection="1">
      <alignment horizontal="center"/>
      <protection locked="0"/>
    </xf>
    <xf numFmtId="164" fontId="2" fillId="0" borderId="0" xfId="0" applyNumberFormat="1" applyFont="1" applyBorder="1" applyAlignment="1" applyProtection="1">
      <alignment horizontal="left"/>
      <protection locked="0"/>
    </xf>
    <xf numFmtId="0" fontId="2" fillId="25" borderId="0" xfId="511" applyFont="1" applyFill="1" applyProtection="1"/>
    <xf numFmtId="2" fontId="13" fillId="25" borderId="0" xfId="511" applyNumberFormat="1" applyFont="1" applyFill="1" applyAlignment="1" applyProtection="1">
      <alignment horizontal="center"/>
    </xf>
    <xf numFmtId="38" fontId="2" fillId="25" borderId="0" xfId="382" applyNumberFormat="1" applyFont="1" applyFill="1" applyBorder="1" applyProtection="1"/>
    <xf numFmtId="166" fontId="43" fillId="25" borderId="12" xfId="382" applyNumberFormat="1" applyFont="1" applyFill="1" applyBorder="1" applyProtection="1"/>
    <xf numFmtId="0" fontId="2" fillId="0" borderId="0" xfId="511" applyFont="1" applyFill="1" applyProtection="1"/>
    <xf numFmtId="0" fontId="2" fillId="0" borderId="0" xfId="511" applyFont="1" applyProtection="1"/>
    <xf numFmtId="38" fontId="2" fillId="25" borderId="13" xfId="511" applyNumberFormat="1" applyFont="1" applyFill="1" applyBorder="1" applyProtection="1"/>
    <xf numFmtId="167" fontId="2" fillId="0" borderId="12" xfId="511" applyNumberFormat="1" applyFont="1" applyBorder="1" applyAlignment="1" applyProtection="1">
      <alignment horizontal="left"/>
    </xf>
    <xf numFmtId="0" fontId="2" fillId="26" borderId="0" xfId="511" applyFont="1" applyFill="1" applyProtection="1"/>
    <xf numFmtId="9" fontId="2" fillId="26" borderId="0" xfId="574" applyFont="1" applyFill="1" applyProtection="1"/>
    <xf numFmtId="38" fontId="2" fillId="26" borderId="0" xfId="382" applyNumberFormat="1" applyFont="1" applyFill="1" applyBorder="1" applyProtection="1"/>
    <xf numFmtId="38" fontId="2" fillId="26" borderId="13" xfId="382" applyNumberFormat="1" applyFont="1" applyFill="1" applyBorder="1" applyProtection="1"/>
    <xf numFmtId="3" fontId="2" fillId="0" borderId="0" xfId="511" applyNumberFormat="1" applyFont="1" applyFill="1" applyBorder="1" applyAlignment="1" applyProtection="1">
      <alignment horizontal="right"/>
    </xf>
    <xf numFmtId="0" fontId="14" fillId="0" borderId="0" xfId="511" applyFont="1" applyFill="1" applyProtection="1"/>
    <xf numFmtId="0" fontId="14" fillId="0" borderId="0" xfId="511" applyFont="1" applyProtection="1"/>
    <xf numFmtId="166" fontId="2" fillId="0" borderId="0" xfId="511" applyNumberFormat="1" applyFont="1" applyBorder="1" applyProtection="1"/>
    <xf numFmtId="167" fontId="2" fillId="0" borderId="12" xfId="511" applyNumberFormat="1" applyFont="1" applyBorder="1" applyAlignment="1" applyProtection="1">
      <alignment horizontal="right"/>
    </xf>
    <xf numFmtId="38" fontId="2" fillId="0" borderId="0" xfId="511" applyNumberFormat="1" applyFont="1" applyBorder="1" applyProtection="1"/>
    <xf numFmtId="166" fontId="2" fillId="0" borderId="0" xfId="511" applyNumberFormat="1" applyFont="1" applyFill="1" applyBorder="1" applyProtection="1"/>
    <xf numFmtId="0" fontId="14" fillId="0" borderId="0" xfId="511" applyFont="1" applyFill="1" applyBorder="1" applyProtection="1"/>
    <xf numFmtId="0" fontId="2" fillId="0" borderId="0" xfId="511" applyFont="1" applyBorder="1" applyProtection="1"/>
    <xf numFmtId="38" fontId="2" fillId="0" borderId="0" xfId="511" applyNumberFormat="1" applyFont="1" applyFill="1" applyProtection="1"/>
    <xf numFmtId="38" fontId="2" fillId="0" borderId="13" xfId="382" applyNumberFormat="1" applyFont="1" applyFill="1" applyBorder="1" applyProtection="1"/>
    <xf numFmtId="0" fontId="3" fillId="27" borderId="0" xfId="511" applyFont="1" applyFill="1" applyBorder="1" applyAlignment="1" applyProtection="1">
      <alignment vertical="center"/>
    </xf>
    <xf numFmtId="0" fontId="2" fillId="27" borderId="0" xfId="511" applyFont="1" applyFill="1" applyBorder="1" applyAlignment="1" applyProtection="1">
      <alignment vertical="center"/>
    </xf>
    <xf numFmtId="38" fontId="2" fillId="27" borderId="0" xfId="382" applyNumberFormat="1" applyFont="1" applyFill="1" applyBorder="1" applyAlignment="1" applyProtection="1">
      <alignment vertical="center"/>
    </xf>
    <xf numFmtId="0" fontId="0" fillId="24" borderId="0" xfId="0" applyFill="1" applyBorder="1" applyAlignment="1" applyProtection="1">
      <alignment vertical="top" wrapText="1"/>
      <protection locked="0"/>
    </xf>
    <xf numFmtId="2" fontId="44" fillId="0" borderId="0" xfId="511" applyNumberFormat="1" applyFont="1" applyFill="1" applyProtection="1"/>
    <xf numFmtId="0" fontId="2" fillId="0" borderId="0" xfId="511" applyFont="1" applyAlignment="1" applyProtection="1">
      <alignment horizontal="center"/>
    </xf>
    <xf numFmtId="0" fontId="2" fillId="0" borderId="0" xfId="511" applyFont="1" applyFill="1" applyAlignment="1" applyProtection="1">
      <alignment horizontal="center"/>
    </xf>
    <xf numFmtId="0" fontId="3" fillId="0" borderId="0" xfId="511" applyFont="1" applyFill="1" applyProtection="1"/>
    <xf numFmtId="9" fontId="2" fillId="0" borderId="0" xfId="511" applyNumberFormat="1" applyFont="1" applyFill="1" applyBorder="1" applyAlignment="1" applyProtection="1">
      <alignment horizontal="center"/>
    </xf>
    <xf numFmtId="38" fontId="2" fillId="0" borderId="0" xfId="382" applyNumberFormat="1" applyFont="1" applyFill="1" applyBorder="1" applyProtection="1"/>
    <xf numFmtId="38" fontId="2" fillId="0" borderId="13" xfId="511" applyNumberFormat="1" applyFont="1" applyFill="1" applyBorder="1" applyProtection="1"/>
    <xf numFmtId="38" fontId="2" fillId="0" borderId="0" xfId="511" applyNumberFormat="1" applyFont="1" applyFill="1" applyBorder="1" applyProtection="1"/>
    <xf numFmtId="0" fontId="3" fillId="0" borderId="0" xfId="511" applyFont="1" applyProtection="1"/>
    <xf numFmtId="38" fontId="2" fillId="0" borderId="13" xfId="511" applyNumberFormat="1" applyFont="1" applyBorder="1" applyProtection="1"/>
    <xf numFmtId="166" fontId="2" fillId="0" borderId="0" xfId="511" applyNumberFormat="1" applyFont="1" applyFill="1" applyBorder="1" applyAlignment="1" applyProtection="1">
      <alignment vertical="center"/>
    </xf>
    <xf numFmtId="0" fontId="3" fillId="0" borderId="0" xfId="511" applyFont="1" applyAlignment="1" applyProtection="1"/>
    <xf numFmtId="169" fontId="2" fillId="0" borderId="0" xfId="511" applyNumberFormat="1" applyFont="1" applyProtection="1"/>
    <xf numFmtId="38" fontId="2" fillId="0" borderId="0" xfId="511" applyNumberFormat="1" applyFont="1" applyProtection="1"/>
    <xf numFmtId="0" fontId="3" fillId="0" borderId="0" xfId="511" applyFont="1" applyAlignment="1" applyProtection="1">
      <alignment horizontal="right"/>
    </xf>
    <xf numFmtId="166" fontId="15" fillId="0" borderId="0" xfId="511" applyNumberFormat="1" applyFont="1" applyFill="1" applyBorder="1" applyProtection="1"/>
    <xf numFmtId="0" fontId="13" fillId="0" borderId="0" xfId="511" applyFont="1" applyAlignment="1" applyProtection="1">
      <alignment horizontal="left" vertical="top" wrapText="1"/>
    </xf>
    <xf numFmtId="0" fontId="9" fillId="0" borderId="0" xfId="511" applyFont="1" applyFill="1" applyAlignment="1" applyProtection="1">
      <alignment horizontal="center"/>
    </xf>
    <xf numFmtId="38" fontId="3" fillId="25" borderId="13" xfId="511" applyNumberFormat="1" applyFont="1" applyFill="1" applyBorder="1" applyAlignment="1" applyProtection="1">
      <alignment horizontal="center"/>
    </xf>
    <xf numFmtId="0" fontId="2" fillId="0" borderId="0" xfId="511" applyFont="1" applyBorder="1" applyAlignment="1" applyProtection="1">
      <alignment horizontal="center"/>
    </xf>
    <xf numFmtId="0" fontId="2" fillId="0" borderId="0" xfId="511" applyFont="1" applyFill="1" applyBorder="1" applyAlignment="1" applyProtection="1">
      <alignment horizontal="center"/>
    </xf>
    <xf numFmtId="165" fontId="2" fillId="0" borderId="13" xfId="511" applyNumberFormat="1" applyFont="1" applyFill="1" applyBorder="1" applyAlignment="1" applyProtection="1">
      <alignment horizontal="center"/>
    </xf>
    <xf numFmtId="38" fontId="12" fillId="0" borderId="0" xfId="511" applyNumberFormat="1" applyFont="1" applyFill="1" applyBorder="1" applyAlignment="1" applyProtection="1">
      <alignment horizontal="center"/>
    </xf>
    <xf numFmtId="38" fontId="2" fillId="25" borderId="13" xfId="511" applyNumberFormat="1" applyFont="1" applyFill="1" applyBorder="1" applyAlignment="1" applyProtection="1">
      <alignment horizontal="center"/>
    </xf>
    <xf numFmtId="3" fontId="2" fillId="0" borderId="0" xfId="380" applyNumberFormat="1" applyFont="1" applyBorder="1" applyAlignment="1" applyProtection="1">
      <alignment horizontal="center"/>
    </xf>
    <xf numFmtId="49" fontId="2" fillId="0" borderId="14" xfId="511" applyNumberFormat="1" applyFont="1" applyBorder="1" applyAlignment="1" applyProtection="1">
      <alignment horizontal="center" wrapText="1"/>
    </xf>
    <xf numFmtId="38" fontId="2" fillId="0" borderId="14" xfId="382" applyNumberFormat="1" applyFont="1" applyFill="1" applyBorder="1" applyAlignment="1" applyProtection="1">
      <alignment horizontal="center" wrapText="1"/>
    </xf>
    <xf numFmtId="38" fontId="2" fillId="0" borderId="15" xfId="511" applyNumberFormat="1" applyFont="1" applyBorder="1" applyAlignment="1" applyProtection="1">
      <alignment horizontal="center"/>
    </xf>
    <xf numFmtId="167" fontId="2" fillId="0" borderId="16" xfId="511" applyNumberFormat="1" applyFont="1" applyBorder="1" applyAlignment="1" applyProtection="1">
      <alignment horizontal="center"/>
    </xf>
    <xf numFmtId="38" fontId="2" fillId="0" borderId="13" xfId="511" applyNumberFormat="1" applyFont="1" applyBorder="1" applyAlignment="1" applyProtection="1">
      <alignment horizontal="center"/>
    </xf>
    <xf numFmtId="166" fontId="2" fillId="0" borderId="0" xfId="511" applyNumberFormat="1" applyFont="1" applyBorder="1" applyAlignment="1" applyProtection="1">
      <alignment horizontal="center" wrapText="1"/>
    </xf>
    <xf numFmtId="164" fontId="2" fillId="0" borderId="17" xfId="0" applyNumberFormat="1" applyFont="1" applyBorder="1" applyAlignment="1" applyProtection="1">
      <alignment horizontal="center" vertical="top" wrapText="1"/>
      <protection locked="0"/>
    </xf>
    <xf numFmtId="0" fontId="2" fillId="0" borderId="17" xfId="0" applyFont="1" applyBorder="1" applyAlignment="1" applyProtection="1">
      <alignment horizontal="left" vertical="top" wrapText="1"/>
      <protection locked="0"/>
    </xf>
    <xf numFmtId="0" fontId="2" fillId="0" borderId="17" xfId="0" applyFont="1" applyBorder="1" applyAlignment="1" applyProtection="1">
      <alignment horizontal="center" vertical="top" wrapText="1"/>
      <protection locked="0"/>
    </xf>
    <xf numFmtId="164" fontId="2" fillId="0" borderId="17" xfId="0" applyNumberFormat="1" applyFont="1" applyBorder="1" applyAlignment="1" applyProtection="1">
      <alignment vertical="top" wrapText="1"/>
      <protection locked="0"/>
    </xf>
    <xf numFmtId="164" fontId="2" fillId="0" borderId="17" xfId="0" applyNumberFormat="1" applyFont="1" applyBorder="1" applyProtection="1">
      <protection locked="0"/>
    </xf>
    <xf numFmtId="164" fontId="2" fillId="0" borderId="17" xfId="0" applyNumberFormat="1" applyFont="1" applyBorder="1" applyAlignment="1" applyProtection="1">
      <alignment horizontal="center" vertical="top"/>
      <protection locked="0"/>
    </xf>
    <xf numFmtId="0" fontId="2" fillId="0" borderId="17" xfId="0" applyFont="1" applyBorder="1" applyProtection="1">
      <protection locked="0"/>
    </xf>
    <xf numFmtId="0" fontId="2" fillId="0" borderId="17" xfId="0" applyFont="1" applyBorder="1" applyAlignment="1" applyProtection="1">
      <alignment horizontal="left"/>
      <protection locked="0"/>
    </xf>
    <xf numFmtId="0" fontId="2" fillId="0" borderId="17" xfId="0" applyFont="1" applyBorder="1" applyAlignment="1" applyProtection="1">
      <alignment horizontal="center"/>
      <protection locked="0"/>
    </xf>
    <xf numFmtId="164" fontId="2" fillId="0" borderId="15" xfId="0" applyNumberFormat="1" applyFont="1" applyBorder="1" applyAlignment="1" applyProtection="1">
      <alignment horizontal="center"/>
      <protection locked="0"/>
    </xf>
    <xf numFmtId="0" fontId="3" fillId="0" borderId="15" xfId="0" applyFont="1" applyBorder="1" applyAlignment="1" applyProtection="1">
      <alignment horizontal="center"/>
      <protection locked="0"/>
    </xf>
    <xf numFmtId="0" fontId="3" fillId="0" borderId="17" xfId="0" applyFont="1" applyBorder="1" applyAlignment="1" applyProtection="1">
      <alignment horizontal="center"/>
      <protection locked="0"/>
    </xf>
    <xf numFmtId="0" fontId="0" fillId="28" borderId="0" xfId="0" applyFill="1"/>
    <xf numFmtId="0" fontId="2" fillId="0" borderId="0" xfId="511" applyFont="1" applyFill="1" applyBorder="1" applyProtection="1"/>
    <xf numFmtId="38" fontId="61" fillId="0" borderId="0" xfId="511" applyNumberFormat="1" applyFont="1" applyProtection="1"/>
    <xf numFmtId="0" fontId="2" fillId="0" borderId="0" xfId="0" applyFont="1" applyAlignment="1" applyProtection="1">
      <alignment vertical="center"/>
    </xf>
    <xf numFmtId="14" fontId="2" fillId="0" borderId="0" xfId="0" applyNumberFormat="1" applyFont="1" applyAlignment="1" applyProtection="1">
      <alignment vertical="center"/>
    </xf>
    <xf numFmtId="0" fontId="2" fillId="28" borderId="17" xfId="0" applyFont="1" applyFill="1" applyBorder="1" applyAlignment="1" applyProtection="1">
      <alignment horizontal="left" vertical="top" wrapText="1"/>
      <protection locked="0"/>
    </xf>
    <xf numFmtId="3" fontId="2" fillId="0" borderId="12" xfId="511" applyNumberFormat="1" applyFont="1" applyBorder="1" applyAlignment="1" applyProtection="1">
      <alignment horizontal="right"/>
    </xf>
    <xf numFmtId="3" fontId="2" fillId="0" borderId="12" xfId="511" applyNumberFormat="1" applyFont="1" applyFill="1" applyBorder="1" applyAlignment="1" applyProtection="1">
      <alignment horizontal="right"/>
    </xf>
    <xf numFmtId="38" fontId="2" fillId="0" borderId="18" xfId="382" applyNumberFormat="1" applyFont="1" applyFill="1" applyBorder="1" applyAlignment="1" applyProtection="1">
      <alignment vertical="center"/>
    </xf>
    <xf numFmtId="0" fontId="39" fillId="24" borderId="10" xfId="0" applyFont="1" applyFill="1" applyBorder="1" applyAlignment="1" applyProtection="1">
      <alignment horizontal="left" vertical="top"/>
    </xf>
    <xf numFmtId="0" fontId="40" fillId="24" borderId="10" xfId="0" applyFont="1" applyFill="1" applyBorder="1" applyAlignment="1" applyProtection="1">
      <alignment horizontal="center" vertical="top" wrapText="1"/>
    </xf>
    <xf numFmtId="0" fontId="0" fillId="24" borderId="10" xfId="0" applyFill="1" applyBorder="1" applyAlignment="1" applyProtection="1">
      <alignment vertical="top" wrapText="1"/>
    </xf>
    <xf numFmtId="0" fontId="0" fillId="24" borderId="0" xfId="0" applyFill="1" applyBorder="1" applyProtection="1"/>
    <xf numFmtId="0" fontId="0" fillId="24" borderId="10" xfId="0" applyFill="1" applyBorder="1" applyProtection="1"/>
    <xf numFmtId="0" fontId="0" fillId="24" borderId="0" xfId="0" applyFill="1" applyBorder="1" applyAlignment="1" applyProtection="1">
      <alignment vertical="top" wrapText="1"/>
    </xf>
    <xf numFmtId="0" fontId="0" fillId="0" borderId="10" xfId="0" applyFill="1" applyBorder="1" applyProtection="1"/>
    <xf numFmtId="0" fontId="0" fillId="0" borderId="0" xfId="0" applyBorder="1" applyProtection="1"/>
    <xf numFmtId="0" fontId="0" fillId="24" borderId="19" xfId="0" applyFill="1" applyBorder="1" applyProtection="1"/>
    <xf numFmtId="0" fontId="0" fillId="28" borderId="0" xfId="0" applyFill="1" applyProtection="1"/>
    <xf numFmtId="49" fontId="62" fillId="0" borderId="0" xfId="511" applyNumberFormat="1" applyFont="1" applyProtection="1"/>
    <xf numFmtId="0" fontId="5" fillId="0" borderId="0" xfId="511" applyFont="1" applyProtection="1"/>
    <xf numFmtId="166" fontId="2" fillId="0" borderId="0" xfId="511" applyNumberFormat="1" applyFont="1" applyAlignment="1" applyProtection="1">
      <alignment horizontal="right"/>
    </xf>
    <xf numFmtId="49" fontId="2" fillId="0" borderId="0" xfId="511" applyNumberFormat="1" applyFont="1" applyProtection="1"/>
    <xf numFmtId="38" fontId="2" fillId="0" borderId="0" xfId="380" applyNumberFormat="1" applyFont="1" applyFill="1" applyAlignment="1" applyProtection="1">
      <alignment horizontal="left"/>
    </xf>
    <xf numFmtId="0" fontId="7" fillId="0" borderId="0" xfId="511" applyFont="1" applyAlignment="1" applyProtection="1">
      <alignment horizontal="right"/>
    </xf>
    <xf numFmtId="167" fontId="2" fillId="0" borderId="0" xfId="511" applyNumberFormat="1" applyFont="1" applyAlignment="1" applyProtection="1">
      <alignment horizontal="right"/>
    </xf>
    <xf numFmtId="0" fontId="8" fillId="0" borderId="0" xfId="511" applyFont="1" applyFill="1" applyProtection="1"/>
    <xf numFmtId="0" fontId="2" fillId="0" borderId="0" xfId="511" applyFont="1" applyBorder="1" applyAlignment="1" applyProtection="1">
      <alignment horizontal="right"/>
    </xf>
    <xf numFmtId="0" fontId="9" fillId="0" borderId="0" xfId="511" applyFont="1" applyAlignment="1" applyProtection="1">
      <alignment horizontal="center"/>
    </xf>
    <xf numFmtId="49" fontId="9" fillId="0" borderId="0" xfId="511" applyNumberFormat="1" applyFont="1" applyProtection="1"/>
    <xf numFmtId="0" fontId="9" fillId="0" borderId="0" xfId="511" applyFont="1" applyFill="1" applyBorder="1" applyProtection="1"/>
    <xf numFmtId="0" fontId="9" fillId="0" borderId="0" xfId="511" applyFont="1" applyProtection="1"/>
    <xf numFmtId="0" fontId="3" fillId="0" borderId="0" xfId="511" applyFont="1" applyAlignment="1" applyProtection="1">
      <alignment horizontal="center"/>
    </xf>
    <xf numFmtId="0" fontId="11" fillId="0" borderId="0" xfId="511" applyFont="1" applyBorder="1" applyAlignment="1" applyProtection="1">
      <alignment horizontal="right"/>
    </xf>
    <xf numFmtId="3" fontId="2" fillId="0" borderId="0" xfId="380" applyNumberFormat="1" applyFont="1" applyFill="1" applyBorder="1" applyAlignment="1" applyProtection="1">
      <alignment horizontal="center"/>
    </xf>
    <xf numFmtId="0" fontId="3" fillId="0" borderId="0" xfId="511" applyFont="1" applyBorder="1" applyProtection="1"/>
    <xf numFmtId="168" fontId="2" fillId="0" borderId="0" xfId="511" applyNumberFormat="1" applyFont="1" applyProtection="1"/>
    <xf numFmtId="166" fontId="2" fillId="0" borderId="0" xfId="511" applyNumberFormat="1" applyFont="1" applyProtection="1"/>
    <xf numFmtId="0" fontId="2" fillId="0" borderId="0" xfId="511" applyFont="1" applyBorder="1" applyAlignment="1" applyProtection="1">
      <alignment horizontal="center" vertical="center"/>
    </xf>
    <xf numFmtId="167" fontId="2" fillId="0" borderId="12" xfId="511" applyNumberFormat="1" applyFont="1" applyBorder="1" applyAlignment="1" applyProtection="1">
      <alignment horizontal="right" vertical="center"/>
    </xf>
    <xf numFmtId="0" fontId="2" fillId="0" borderId="0" xfId="511" applyFont="1" applyFill="1" applyBorder="1" applyAlignment="1" applyProtection="1">
      <alignment vertical="center"/>
    </xf>
    <xf numFmtId="0" fontId="2" fillId="0" borderId="0" xfId="511" applyFont="1" applyBorder="1" applyAlignment="1" applyProtection="1">
      <alignment vertical="center"/>
    </xf>
    <xf numFmtId="3" fontId="2" fillId="0" borderId="0" xfId="380" applyNumberFormat="1" applyFont="1" applyAlignment="1" applyProtection="1">
      <alignment horizontal="right"/>
    </xf>
    <xf numFmtId="0" fontId="13" fillId="0" borderId="0" xfId="511" applyFont="1" applyFill="1" applyAlignment="1" applyProtection="1">
      <alignment horizontal="left" vertical="top" wrapText="1"/>
    </xf>
    <xf numFmtId="0" fontId="0" fillId="28" borderId="0" xfId="0" applyFill="1" applyAlignment="1" applyProtection="1">
      <alignment horizontal="center"/>
    </xf>
    <xf numFmtId="0" fontId="0" fillId="28" borderId="0" xfId="0" applyFill="1" applyProtection="1">
      <protection locked="0"/>
    </xf>
    <xf numFmtId="0" fontId="63" fillId="0" borderId="0" xfId="511" applyFont="1" applyProtection="1"/>
    <xf numFmtId="0" fontId="64" fillId="0" borderId="0" xfId="511" applyFont="1" applyFill="1" applyAlignment="1" applyProtection="1">
      <alignment horizontal="center"/>
    </xf>
    <xf numFmtId="0" fontId="65" fillId="0" borderId="18" xfId="511" applyFont="1" applyFill="1" applyBorder="1" applyAlignment="1" applyProtection="1">
      <alignment horizontal="center"/>
    </xf>
    <xf numFmtId="49" fontId="65" fillId="0" borderId="14" xfId="511" applyNumberFormat="1" applyFont="1" applyBorder="1" applyAlignment="1" applyProtection="1">
      <alignment horizontal="center" wrapText="1"/>
    </xf>
    <xf numFmtId="9" fontId="65" fillId="0" borderId="0" xfId="511" applyNumberFormat="1" applyFont="1" applyFill="1" applyBorder="1" applyAlignment="1" applyProtection="1">
      <alignment horizontal="center"/>
    </xf>
    <xf numFmtId="2" fontId="65" fillId="0" borderId="0" xfId="511" applyNumberFormat="1" applyFont="1" applyFill="1" applyProtection="1"/>
    <xf numFmtId="2" fontId="66" fillId="25" borderId="0" xfId="511" applyNumberFormat="1" applyFont="1" applyFill="1" applyAlignment="1" applyProtection="1">
      <alignment horizontal="center"/>
    </xf>
    <xf numFmtId="9" fontId="65" fillId="26" borderId="0" xfId="574" applyFont="1" applyFill="1" applyProtection="1"/>
    <xf numFmtId="0" fontId="65" fillId="26" borderId="0" xfId="511" applyFont="1" applyFill="1" applyProtection="1"/>
    <xf numFmtId="0" fontId="65" fillId="0" borderId="0" xfId="511" applyFont="1" applyProtection="1"/>
    <xf numFmtId="0" fontId="65" fillId="0" borderId="0" xfId="511" applyFont="1" applyFill="1" applyProtection="1"/>
    <xf numFmtId="0" fontId="65" fillId="27" borderId="0" xfId="511" applyFont="1" applyFill="1" applyBorder="1" applyAlignment="1" applyProtection="1">
      <alignment vertical="center"/>
    </xf>
    <xf numFmtId="14" fontId="0" fillId="28" borderId="0" xfId="0" applyNumberFormat="1" applyFill="1"/>
    <xf numFmtId="0" fontId="67" fillId="28" borderId="0" xfId="0" applyFont="1" applyFill="1"/>
    <xf numFmtId="0" fontId="0" fillId="24" borderId="0" xfId="0" applyFill="1" applyBorder="1" applyAlignment="1" applyProtection="1">
      <alignment horizontal="right"/>
    </xf>
    <xf numFmtId="0" fontId="0" fillId="24" borderId="0" xfId="0" applyFill="1" applyBorder="1" applyAlignment="1" applyProtection="1"/>
    <xf numFmtId="0" fontId="0" fillId="0" borderId="19" xfId="0" applyBorder="1" applyProtection="1"/>
    <xf numFmtId="0" fontId="0" fillId="24" borderId="19" xfId="0" applyFill="1" applyBorder="1" applyAlignment="1" applyProtection="1">
      <alignment horizontal="right"/>
    </xf>
    <xf numFmtId="0" fontId="0" fillId="24" borderId="21" xfId="0" applyFill="1" applyBorder="1" applyProtection="1"/>
    <xf numFmtId="0" fontId="38" fillId="24" borderId="0" xfId="0" applyFont="1" applyFill="1" applyBorder="1" applyProtection="1"/>
    <xf numFmtId="0" fontId="0" fillId="28" borderId="22" xfId="0" applyFill="1" applyBorder="1" applyProtection="1">
      <protection locked="0"/>
    </xf>
    <xf numFmtId="0" fontId="0" fillId="28" borderId="0" xfId="0" applyFill="1" applyBorder="1" applyProtection="1"/>
    <xf numFmtId="0" fontId="0" fillId="28" borderId="19" xfId="0" applyFill="1" applyBorder="1" applyProtection="1"/>
    <xf numFmtId="0" fontId="0" fillId="28" borderId="19" xfId="0" applyFill="1" applyBorder="1" applyAlignment="1" applyProtection="1">
      <alignment horizontal="right"/>
    </xf>
    <xf numFmtId="0" fontId="6" fillId="0" borderId="0" xfId="511" applyNumberFormat="1" applyFont="1" applyProtection="1"/>
    <xf numFmtId="0" fontId="2" fillId="0" borderId="0" xfId="511" applyNumberFormat="1" applyFont="1" applyProtection="1"/>
    <xf numFmtId="38" fontId="2" fillId="30" borderId="0" xfId="382" applyNumberFormat="1" applyFont="1" applyFill="1" applyBorder="1" applyProtection="1"/>
    <xf numFmtId="0" fontId="2" fillId="0" borderId="18" xfId="511" applyFont="1" applyFill="1" applyBorder="1" applyAlignment="1" applyProtection="1">
      <alignment horizontal="center" vertical="center"/>
    </xf>
    <xf numFmtId="0" fontId="3" fillId="0" borderId="18" xfId="511" applyFont="1" applyFill="1" applyBorder="1" applyAlignment="1" applyProtection="1">
      <alignment vertical="center"/>
    </xf>
    <xf numFmtId="0" fontId="65" fillId="0" borderId="18" xfId="511" applyFont="1" applyFill="1" applyBorder="1" applyAlignment="1" applyProtection="1">
      <alignment vertical="center"/>
    </xf>
    <xf numFmtId="0" fontId="2" fillId="0" borderId="18" xfId="511" applyFont="1" applyFill="1" applyBorder="1" applyAlignment="1" applyProtection="1">
      <alignment vertical="center"/>
    </xf>
    <xf numFmtId="38" fontId="2" fillId="0" borderId="11" xfId="382" applyNumberFormat="1" applyFont="1" applyFill="1" applyBorder="1" applyAlignment="1" applyProtection="1">
      <alignment vertical="center"/>
    </xf>
    <xf numFmtId="166" fontId="2" fillId="0" borderId="18" xfId="511" applyNumberFormat="1" applyFont="1" applyFill="1" applyBorder="1" applyAlignment="1" applyProtection="1">
      <alignment vertical="center"/>
    </xf>
    <xf numFmtId="167" fontId="2" fillId="0" borderId="23" xfId="511" applyNumberFormat="1" applyFont="1" applyFill="1" applyBorder="1" applyAlignment="1" applyProtection="1">
      <alignment horizontal="right" vertical="center"/>
    </xf>
    <xf numFmtId="0" fontId="2" fillId="31" borderId="17" xfId="511" applyFont="1" applyFill="1" applyBorder="1" applyAlignment="1" applyProtection="1">
      <alignment horizontal="center" vertical="center" wrapText="1"/>
    </xf>
    <xf numFmtId="0" fontId="2" fillId="31" borderId="24" xfId="511" applyFont="1" applyFill="1" applyBorder="1" applyAlignment="1" applyProtection="1">
      <alignment horizontal="center" vertical="center"/>
    </xf>
    <xf numFmtId="168" fontId="2" fillId="31" borderId="24" xfId="511" applyNumberFormat="1" applyFont="1" applyFill="1" applyBorder="1" applyProtection="1"/>
    <xf numFmtId="0" fontId="2" fillId="31" borderId="25" xfId="511" applyFont="1" applyFill="1" applyBorder="1" applyProtection="1"/>
    <xf numFmtId="168" fontId="2" fillId="31" borderId="25" xfId="511" applyNumberFormat="1" applyFont="1" applyFill="1" applyBorder="1" applyProtection="1"/>
    <xf numFmtId="43" fontId="2" fillId="31" borderId="25" xfId="379" applyFont="1" applyFill="1" applyBorder="1" applyProtection="1"/>
    <xf numFmtId="43" fontId="2" fillId="31" borderId="24" xfId="379" applyFont="1" applyFill="1" applyBorder="1" applyProtection="1"/>
    <xf numFmtId="43" fontId="2" fillId="31" borderId="26" xfId="379" applyFont="1" applyFill="1" applyBorder="1" applyProtection="1"/>
    <xf numFmtId="171" fontId="2" fillId="31" borderId="17" xfId="379" applyNumberFormat="1" applyFont="1" applyFill="1" applyBorder="1" applyProtection="1"/>
    <xf numFmtId="0" fontId="2" fillId="31" borderId="25" xfId="511" applyFont="1" applyFill="1" applyBorder="1" applyAlignment="1" applyProtection="1">
      <alignment vertical="center"/>
    </xf>
    <xf numFmtId="43" fontId="2" fillId="31" borderId="17" xfId="511" applyNumberFormat="1" applyFont="1" applyFill="1" applyBorder="1" applyAlignment="1" applyProtection="1">
      <alignment vertical="center"/>
    </xf>
    <xf numFmtId="0" fontId="2" fillId="31" borderId="17" xfId="511" applyFont="1" applyFill="1" applyBorder="1" applyProtection="1"/>
    <xf numFmtId="171" fontId="2" fillId="31" borderId="14" xfId="379" applyNumberFormat="1" applyFont="1" applyFill="1" applyBorder="1" applyProtection="1"/>
    <xf numFmtId="0" fontId="2" fillId="31" borderId="17" xfId="511" applyFont="1" applyFill="1" applyBorder="1" applyAlignment="1" applyProtection="1">
      <alignment horizontal="center" vertical="center"/>
    </xf>
    <xf numFmtId="0" fontId="0" fillId="28" borderId="27" xfId="0" applyFill="1" applyBorder="1" applyProtection="1"/>
    <xf numFmtId="0" fontId="0" fillId="28" borderId="22" xfId="0" applyFill="1" applyBorder="1" applyProtection="1"/>
    <xf numFmtId="0" fontId="0" fillId="28" borderId="28" xfId="0" applyFill="1" applyBorder="1" applyProtection="1"/>
    <xf numFmtId="0" fontId="2" fillId="28" borderId="0" xfId="0" applyNumberFormat="1" applyFont="1" applyFill="1" applyProtection="1"/>
    <xf numFmtId="0" fontId="2" fillId="28" borderId="0" xfId="0" applyNumberFormat="1" applyFont="1" applyFill="1" applyBorder="1" applyProtection="1"/>
    <xf numFmtId="0" fontId="2" fillId="28" borderId="0" xfId="0" applyNumberFormat="1" applyFont="1" applyFill="1" applyBorder="1" applyAlignment="1" applyProtection="1"/>
    <xf numFmtId="0" fontId="0" fillId="28" borderId="0" xfId="0" applyNumberFormat="1" applyFill="1" applyProtection="1"/>
    <xf numFmtId="0" fontId="2" fillId="28" borderId="0" xfId="0" applyNumberFormat="1" applyFont="1" applyFill="1" applyBorder="1" applyAlignment="1" applyProtection="1">
      <alignment horizontal="right"/>
    </xf>
    <xf numFmtId="0" fontId="49" fillId="28" borderId="0" xfId="0" applyNumberFormat="1" applyFont="1" applyFill="1" applyProtection="1"/>
    <xf numFmtId="0" fontId="51" fillId="28" borderId="0" xfId="0" applyNumberFormat="1" applyFont="1" applyFill="1" applyBorder="1" applyProtection="1"/>
    <xf numFmtId="0" fontId="0" fillId="24" borderId="0" xfId="0" applyFill="1" applyProtection="1"/>
    <xf numFmtId="0" fontId="0" fillId="24" borderId="10" xfId="0" applyFill="1" applyBorder="1" applyAlignment="1" applyProtection="1">
      <alignment horizontal="left"/>
    </xf>
    <xf numFmtId="0" fontId="35" fillId="24" borderId="0" xfId="0" applyFont="1" applyFill="1" applyBorder="1" applyProtection="1"/>
    <xf numFmtId="0" fontId="35" fillId="24" borderId="10" xfId="0" applyFont="1" applyFill="1" applyBorder="1" applyAlignment="1" applyProtection="1">
      <alignment horizontal="left" vertical="top"/>
    </xf>
    <xf numFmtId="0" fontId="35" fillId="24" borderId="0" xfId="0" applyFont="1" applyFill="1" applyBorder="1" applyAlignment="1" applyProtection="1">
      <alignment horizontal="left" vertical="top"/>
    </xf>
    <xf numFmtId="0" fontId="0" fillId="24" borderId="0" xfId="0" applyFill="1" applyBorder="1" applyAlignment="1" applyProtection="1">
      <alignment horizontal="right" vertical="top" wrapText="1"/>
    </xf>
    <xf numFmtId="0" fontId="0" fillId="28" borderId="0" xfId="0" applyFill="1" applyBorder="1" applyAlignment="1" applyProtection="1">
      <alignment vertical="center"/>
    </xf>
    <xf numFmtId="0" fontId="69" fillId="28" borderId="0" xfId="0" applyFont="1" applyFill="1" applyBorder="1" applyAlignment="1" applyProtection="1"/>
    <xf numFmtId="0" fontId="69" fillId="24" borderId="0" xfId="0" applyNumberFormat="1" applyFont="1" applyFill="1" applyBorder="1" applyAlignment="1" applyProtection="1">
      <alignment horizontal="center"/>
    </xf>
    <xf numFmtId="0" fontId="69" fillId="24" borderId="0" xfId="0" applyFont="1" applyFill="1" applyBorder="1" applyAlignment="1" applyProtection="1">
      <alignment horizontal="center"/>
    </xf>
    <xf numFmtId="0" fontId="69" fillId="24" borderId="0" xfId="0" applyFont="1" applyFill="1" applyBorder="1" applyAlignment="1" applyProtection="1"/>
    <xf numFmtId="41" fontId="0" fillId="24" borderId="0" xfId="0" applyNumberFormat="1" applyFill="1" applyBorder="1" applyProtection="1"/>
    <xf numFmtId="41" fontId="0" fillId="28" borderId="0" xfId="0" applyNumberFormat="1" applyFill="1" applyBorder="1" applyProtection="1"/>
    <xf numFmtId="0" fontId="41" fillId="28" borderId="0" xfId="0" applyFont="1" applyFill="1" applyBorder="1" applyAlignment="1" applyProtection="1"/>
    <xf numFmtId="41" fontId="0" fillId="24" borderId="0" xfId="0" applyNumberFormat="1" applyFill="1" applyBorder="1" applyAlignment="1" applyProtection="1">
      <alignment horizontal="right"/>
    </xf>
    <xf numFmtId="0" fontId="0" fillId="0" borderId="0" xfId="0" applyProtection="1"/>
    <xf numFmtId="0" fontId="2" fillId="0" borderId="0" xfId="0" applyFont="1" applyFill="1" applyBorder="1" applyAlignment="1" applyProtection="1">
      <alignment vertical="top" wrapText="1"/>
    </xf>
    <xf numFmtId="0" fontId="33" fillId="0" borderId="0" xfId="511" applyFont="1" applyAlignment="1" applyProtection="1">
      <alignment horizontal="left"/>
    </xf>
    <xf numFmtId="17" fontId="10" fillId="0" borderId="12" xfId="382" applyNumberFormat="1" applyFont="1" applyFill="1" applyBorder="1" applyAlignment="1" applyProtection="1"/>
    <xf numFmtId="0" fontId="0" fillId="0" borderId="26" xfId="0" applyBorder="1" applyAlignment="1" applyProtection="1">
      <alignment vertical="top" wrapText="1"/>
      <protection locked="0"/>
    </xf>
    <xf numFmtId="0" fontId="35" fillId="32" borderId="15" xfId="0" applyFont="1" applyFill="1" applyBorder="1" applyAlignment="1" applyProtection="1">
      <alignment horizontal="left" vertical="top" wrapText="1"/>
    </xf>
    <xf numFmtId="0" fontId="0" fillId="0" borderId="68" xfId="0" applyBorder="1" applyAlignment="1" applyProtection="1">
      <alignment vertical="top" wrapText="1"/>
      <protection locked="0"/>
    </xf>
    <xf numFmtId="0" fontId="0" fillId="0" borderId="69" xfId="0" applyBorder="1" applyAlignment="1" applyProtection="1">
      <alignment vertical="top" wrapText="1"/>
      <protection locked="0"/>
    </xf>
    <xf numFmtId="170" fontId="40" fillId="33" borderId="70" xfId="0" applyNumberFormat="1" applyFont="1" applyFill="1" applyBorder="1" applyAlignment="1" applyProtection="1">
      <alignment horizontal="center" vertical="top" wrapText="1"/>
    </xf>
    <xf numFmtId="0" fontId="37" fillId="24" borderId="10" xfId="0" applyFont="1" applyFill="1" applyBorder="1" applyAlignment="1" applyProtection="1">
      <alignment horizontal="left"/>
    </xf>
    <xf numFmtId="0" fontId="0" fillId="28" borderId="29" xfId="0" applyFill="1" applyBorder="1" applyProtection="1"/>
    <xf numFmtId="0" fontId="0" fillId="28" borderId="30" xfId="0" applyFill="1" applyBorder="1" applyProtection="1"/>
    <xf numFmtId="0" fontId="36" fillId="33" borderId="10" xfId="0" applyFont="1" applyFill="1" applyBorder="1" applyAlignment="1" applyProtection="1">
      <alignment wrapText="1"/>
      <protection locked="0"/>
    </xf>
    <xf numFmtId="0" fontId="1" fillId="33" borderId="10" xfId="0" applyFont="1" applyFill="1" applyBorder="1" applyAlignment="1" applyProtection="1">
      <alignment vertical="center" wrapText="1"/>
      <protection locked="0"/>
    </xf>
    <xf numFmtId="0" fontId="1" fillId="33" borderId="10" xfId="0" applyFont="1" applyFill="1" applyBorder="1" applyAlignment="1" applyProtection="1">
      <alignment horizontal="left" vertical="top" wrapText="1"/>
      <protection locked="0"/>
    </xf>
    <xf numFmtId="0" fontId="39" fillId="33" borderId="10" xfId="0" applyFont="1" applyFill="1" applyBorder="1" applyAlignment="1" applyProtection="1">
      <alignment vertical="top" wrapText="1"/>
      <protection locked="0"/>
    </xf>
    <xf numFmtId="0" fontId="0" fillId="33" borderId="31" xfId="0" applyFill="1" applyBorder="1" applyAlignment="1" applyProtection="1">
      <alignment wrapText="1"/>
      <protection locked="0"/>
    </xf>
    <xf numFmtId="0" fontId="1" fillId="33" borderId="10" xfId="0" applyFont="1" applyFill="1" applyBorder="1" applyAlignment="1" applyProtection="1">
      <alignment wrapText="1"/>
      <protection locked="0"/>
    </xf>
    <xf numFmtId="0" fontId="41" fillId="33" borderId="10" xfId="0" applyFont="1" applyFill="1" applyBorder="1" applyAlignment="1" applyProtection="1">
      <alignment wrapText="1"/>
      <protection locked="0"/>
    </xf>
    <xf numFmtId="0" fontId="0" fillId="33" borderId="21" xfId="0" applyFill="1" applyBorder="1" applyAlignment="1" applyProtection="1">
      <alignment wrapText="1"/>
      <protection locked="0"/>
    </xf>
    <xf numFmtId="0" fontId="41" fillId="33" borderId="21" xfId="0" applyFont="1" applyFill="1" applyBorder="1" applyAlignment="1" applyProtection="1">
      <alignment wrapText="1"/>
      <protection locked="0"/>
    </xf>
    <xf numFmtId="0" fontId="2" fillId="0" borderId="17" xfId="0" applyFont="1" applyFill="1" applyBorder="1" applyAlignment="1" applyProtection="1">
      <alignment horizontal="left" vertical="top" wrapText="1"/>
      <protection locked="0"/>
    </xf>
    <xf numFmtId="49" fontId="10" fillId="0" borderId="12" xfId="382" applyNumberFormat="1" applyFont="1" applyFill="1" applyBorder="1" applyAlignment="1" applyProtection="1"/>
    <xf numFmtId="4" fontId="2" fillId="0" borderId="0" xfId="511" applyNumberFormat="1" applyFont="1" applyProtection="1"/>
    <xf numFmtId="4" fontId="10" fillId="0" borderId="13" xfId="382" applyNumberFormat="1" applyFont="1" applyFill="1" applyBorder="1" applyAlignment="1" applyProtection="1"/>
    <xf numFmtId="4" fontId="2" fillId="0" borderId="15" xfId="511" applyNumberFormat="1" applyFont="1" applyFill="1" applyBorder="1" applyAlignment="1" applyProtection="1">
      <alignment horizontal="center" wrapText="1"/>
    </xf>
    <xf numFmtId="4" fontId="2" fillId="0" borderId="13" xfId="382" applyNumberFormat="1" applyFont="1" applyFill="1" applyBorder="1" applyProtection="1"/>
    <xf numFmtId="4" fontId="2" fillId="25" borderId="13" xfId="382" applyNumberFormat="1" applyFont="1" applyFill="1" applyBorder="1" applyProtection="1"/>
    <xf numFmtId="4" fontId="2" fillId="26" borderId="13" xfId="511" applyNumberFormat="1" applyFont="1" applyFill="1" applyBorder="1" applyProtection="1"/>
    <xf numFmtId="4" fontId="2" fillId="0" borderId="13" xfId="511" applyNumberFormat="1" applyFont="1" applyBorder="1" applyProtection="1"/>
    <xf numFmtId="4" fontId="2" fillId="0" borderId="13" xfId="511" applyNumberFormat="1" applyFont="1" applyFill="1" applyBorder="1" applyProtection="1"/>
    <xf numFmtId="4" fontId="2" fillId="0" borderId="11" xfId="382" applyNumberFormat="1" applyFont="1" applyFill="1" applyBorder="1" applyProtection="1"/>
    <xf numFmtId="4" fontId="2" fillId="27" borderId="13" xfId="511" applyNumberFormat="1" applyFont="1" applyFill="1" applyBorder="1" applyAlignment="1" applyProtection="1">
      <alignment vertical="center"/>
    </xf>
    <xf numFmtId="4" fontId="2" fillId="0" borderId="11" xfId="511" applyNumberFormat="1" applyFont="1" applyFill="1" applyBorder="1" applyAlignment="1" applyProtection="1">
      <alignment vertical="center"/>
    </xf>
    <xf numFmtId="4" fontId="2" fillId="31" borderId="14" xfId="379" applyNumberFormat="1" applyFont="1" applyFill="1" applyBorder="1" applyProtection="1"/>
    <xf numFmtId="4" fontId="2" fillId="0" borderId="13" xfId="382" quotePrefix="1" applyNumberFormat="1" applyFont="1" applyFill="1" applyBorder="1" applyProtection="1"/>
    <xf numFmtId="4" fontId="2" fillId="0" borderId="0" xfId="511" applyNumberFormat="1" applyFont="1" applyFill="1" applyProtection="1"/>
    <xf numFmtId="4" fontId="2" fillId="0" borderId="0" xfId="511" applyNumberFormat="1" applyFont="1" applyBorder="1" applyProtection="1"/>
    <xf numFmtId="4" fontId="7" fillId="0" borderId="0" xfId="511" applyNumberFormat="1" applyFont="1" applyFill="1" applyProtection="1"/>
    <xf numFmtId="165" fontId="12" fillId="0" borderId="0" xfId="511" applyNumberFormat="1" applyFont="1" applyFill="1" applyBorder="1" applyAlignment="1" applyProtection="1">
      <alignment horizontal="center"/>
    </xf>
    <xf numFmtId="9" fontId="65" fillId="0" borderId="0" xfId="574" applyFont="1" applyBorder="1" applyProtection="1"/>
    <xf numFmtId="9" fontId="2" fillId="0" borderId="12" xfId="574" applyFont="1" applyBorder="1" applyProtection="1"/>
    <xf numFmtId="41" fontId="70" fillId="24" borderId="71" xfId="0" applyNumberFormat="1" applyFont="1" applyFill="1" applyBorder="1" applyAlignment="1" applyProtection="1">
      <alignment horizontal="center" vertical="center"/>
      <protection locked="0"/>
    </xf>
    <xf numFmtId="41" fontId="70" fillId="24" borderId="72" xfId="0" applyNumberFormat="1" applyFont="1" applyFill="1" applyBorder="1" applyAlignment="1" applyProtection="1">
      <alignment horizontal="center" vertical="center"/>
      <protection locked="0"/>
    </xf>
    <xf numFmtId="41" fontId="70" fillId="24" borderId="73" xfId="0" applyNumberFormat="1" applyFont="1" applyFill="1" applyBorder="1" applyAlignment="1" applyProtection="1">
      <alignment horizontal="center" vertical="center"/>
      <protection locked="0"/>
    </xf>
    <xf numFmtId="41" fontId="70" fillId="24" borderId="74" xfId="0" applyNumberFormat="1" applyFont="1" applyFill="1" applyBorder="1" applyAlignment="1" applyProtection="1">
      <alignment horizontal="center" vertical="center"/>
      <protection locked="0"/>
    </xf>
    <xf numFmtId="41" fontId="70" fillId="24" borderId="75" xfId="0" applyNumberFormat="1" applyFont="1" applyFill="1" applyBorder="1" applyAlignment="1" applyProtection="1">
      <alignment horizontal="center" vertical="center"/>
      <protection locked="0"/>
    </xf>
    <xf numFmtId="41" fontId="70" fillId="24" borderId="76" xfId="0" applyNumberFormat="1" applyFont="1" applyFill="1" applyBorder="1" applyAlignment="1" applyProtection="1">
      <alignment horizontal="center" vertical="center"/>
      <protection locked="0"/>
    </xf>
    <xf numFmtId="41" fontId="70" fillId="24" borderId="77" xfId="0" applyNumberFormat="1" applyFont="1" applyFill="1" applyBorder="1" applyAlignment="1" applyProtection="1">
      <alignment horizontal="center" vertical="center"/>
      <protection locked="0"/>
    </xf>
    <xf numFmtId="41" fontId="70" fillId="24" borderId="78" xfId="0" applyNumberFormat="1" applyFont="1" applyFill="1" applyBorder="1" applyAlignment="1" applyProtection="1">
      <alignment horizontal="center" vertical="center"/>
      <protection locked="0"/>
    </xf>
    <xf numFmtId="41" fontId="70" fillId="24" borderId="79" xfId="0" applyNumberFormat="1" applyFont="1" applyFill="1" applyBorder="1" applyAlignment="1" applyProtection="1">
      <alignment horizontal="center" vertical="center"/>
      <protection locked="0"/>
    </xf>
    <xf numFmtId="41" fontId="70" fillId="24" borderId="80" xfId="0" applyNumberFormat="1" applyFont="1" applyFill="1" applyBorder="1" applyAlignment="1" applyProtection="1">
      <alignment horizontal="center" vertical="center"/>
      <protection locked="0"/>
    </xf>
    <xf numFmtId="41" fontId="70" fillId="24" borderId="81" xfId="0" applyNumberFormat="1" applyFont="1" applyFill="1" applyBorder="1" applyAlignment="1" applyProtection="1">
      <alignment horizontal="center" vertical="center"/>
      <protection locked="0"/>
    </xf>
    <xf numFmtId="41" fontId="70" fillId="24" borderId="82" xfId="0" applyNumberFormat="1" applyFont="1" applyFill="1" applyBorder="1" applyAlignment="1" applyProtection="1">
      <alignment horizontal="center" vertical="center"/>
      <protection locked="0"/>
    </xf>
    <xf numFmtId="41" fontId="70" fillId="24" borderId="83" xfId="0" applyNumberFormat="1" applyFont="1" applyFill="1" applyBorder="1" applyAlignment="1" applyProtection="1">
      <alignment horizontal="center" vertical="center"/>
      <protection locked="0"/>
    </xf>
    <xf numFmtId="41" fontId="70" fillId="24" borderId="84" xfId="0" applyNumberFormat="1" applyFont="1" applyFill="1" applyBorder="1" applyAlignment="1" applyProtection="1">
      <alignment horizontal="center" vertical="center"/>
      <protection locked="0"/>
    </xf>
    <xf numFmtId="41" fontId="70" fillId="24" borderId="85" xfId="0" applyNumberFormat="1" applyFont="1" applyFill="1" applyBorder="1" applyAlignment="1" applyProtection="1">
      <alignment horizontal="center" vertical="center"/>
      <protection locked="0"/>
    </xf>
    <xf numFmtId="41" fontId="70" fillId="24" borderId="23" xfId="0" applyNumberFormat="1" applyFont="1" applyFill="1" applyBorder="1" applyAlignment="1" applyProtection="1">
      <alignment horizontal="center" vertical="center"/>
      <protection locked="0"/>
    </xf>
    <xf numFmtId="0" fontId="0" fillId="24" borderId="68" xfId="0" applyFont="1" applyFill="1" applyBorder="1" applyAlignment="1" applyProtection="1">
      <alignment horizontal="left" vertical="center"/>
      <protection locked="0"/>
    </xf>
    <xf numFmtId="0" fontId="0" fillId="24" borderId="69" xfId="0" applyFill="1" applyBorder="1" applyAlignment="1" applyProtection="1">
      <alignment horizontal="left" vertical="center"/>
      <protection locked="0"/>
    </xf>
    <xf numFmtId="0" fontId="0" fillId="24" borderId="86" xfId="0" applyFill="1" applyBorder="1" applyAlignment="1" applyProtection="1">
      <alignment horizontal="left" vertical="center"/>
      <protection locked="0"/>
    </xf>
    <xf numFmtId="0" fontId="0" fillId="24" borderId="26" xfId="0" applyFill="1" applyBorder="1" applyAlignment="1" applyProtection="1">
      <alignment horizontal="left" vertical="center"/>
      <protection locked="0"/>
    </xf>
    <xf numFmtId="0" fontId="0" fillId="0" borderId="71" xfId="0" applyBorder="1" applyAlignment="1" applyProtection="1">
      <alignment horizontal="center" vertical="center" wrapText="1"/>
      <protection locked="0"/>
    </xf>
    <xf numFmtId="0" fontId="0" fillId="0" borderId="72" xfId="0" applyBorder="1" applyAlignment="1" applyProtection="1">
      <alignment horizontal="center" vertical="center" wrapText="1"/>
      <protection locked="0"/>
    </xf>
    <xf numFmtId="0" fontId="0" fillId="0" borderId="74" xfId="0" applyBorder="1" applyAlignment="1" applyProtection="1">
      <alignment horizontal="center" vertical="center" wrapText="1"/>
      <protection locked="0"/>
    </xf>
    <xf numFmtId="0" fontId="0" fillId="0" borderId="75" xfId="0" applyBorder="1" applyAlignment="1" applyProtection="1">
      <alignment horizontal="center" vertical="center" wrapText="1"/>
      <protection locked="0"/>
    </xf>
    <xf numFmtId="0" fontId="0" fillId="0" borderId="76" xfId="0" applyBorder="1" applyAlignment="1" applyProtection="1">
      <alignment horizontal="center" vertical="center" wrapText="1"/>
      <protection locked="0"/>
    </xf>
    <xf numFmtId="0" fontId="0" fillId="0" borderId="87" xfId="0" applyBorder="1" applyAlignment="1" applyProtection="1">
      <alignment horizontal="center" vertical="center" wrapText="1"/>
      <protection locked="0"/>
    </xf>
    <xf numFmtId="0" fontId="0" fillId="0" borderId="83" xfId="0" applyBorder="1" applyAlignment="1" applyProtection="1">
      <alignment horizontal="center" vertical="center" wrapText="1"/>
      <protection locked="0"/>
    </xf>
    <xf numFmtId="0" fontId="0" fillId="0" borderId="84" xfId="0" applyBorder="1" applyAlignment="1" applyProtection="1">
      <alignment horizontal="center" vertical="center" wrapText="1"/>
      <protection locked="0"/>
    </xf>
    <xf numFmtId="0" fontId="0" fillId="0" borderId="18" xfId="0" applyBorder="1" applyAlignment="1" applyProtection="1">
      <alignment horizontal="center" vertical="center" wrapText="1"/>
      <protection locked="0"/>
    </xf>
    <xf numFmtId="4" fontId="2" fillId="0" borderId="14" xfId="511" applyNumberFormat="1" applyFont="1" applyFill="1" applyBorder="1" applyAlignment="1" applyProtection="1">
      <alignment horizontal="center" wrapText="1"/>
    </xf>
    <xf numFmtId="38" fontId="2" fillId="0" borderId="18" xfId="382" applyNumberFormat="1" applyFont="1" applyFill="1" applyBorder="1" applyProtection="1"/>
    <xf numFmtId="38" fontId="2" fillId="0" borderId="11" xfId="511" applyNumberFormat="1" applyFont="1" applyBorder="1" applyAlignment="1" applyProtection="1">
      <alignment horizontal="center"/>
    </xf>
    <xf numFmtId="166" fontId="2" fillId="0" borderId="18" xfId="511" applyNumberFormat="1" applyFont="1" applyBorder="1" applyAlignment="1" applyProtection="1">
      <alignment wrapText="1"/>
    </xf>
    <xf numFmtId="167" fontId="2" fillId="0" borderId="23" xfId="511" applyNumberFormat="1" applyFont="1" applyBorder="1" applyAlignment="1" applyProtection="1">
      <alignment horizontal="right"/>
    </xf>
    <xf numFmtId="9" fontId="2" fillId="0" borderId="0" xfId="511" applyNumberFormat="1" applyFont="1" applyFill="1" applyBorder="1" applyAlignment="1" applyProtection="1">
      <alignment horizontal="right"/>
    </xf>
    <xf numFmtId="0" fontId="39" fillId="33" borderId="10" xfId="0" applyFont="1" applyFill="1" applyBorder="1" applyAlignment="1" applyProtection="1">
      <alignment wrapText="1"/>
      <protection locked="0"/>
    </xf>
    <xf numFmtId="4" fontId="10" fillId="0" borderId="13" xfId="382" quotePrefix="1" applyNumberFormat="1" applyFont="1" applyFill="1" applyBorder="1" applyAlignment="1" applyProtection="1"/>
    <xf numFmtId="43" fontId="59" fillId="28" borderId="0" xfId="379" applyFont="1" applyFill="1" applyProtection="1"/>
    <xf numFmtId="43" fontId="59" fillId="28" borderId="29" xfId="379" applyFont="1" applyFill="1" applyBorder="1" applyProtection="1"/>
    <xf numFmtId="43" fontId="59" fillId="24" borderId="0" xfId="379" applyFont="1" applyFill="1" applyBorder="1" applyProtection="1"/>
    <xf numFmtId="43" fontId="35" fillId="24" borderId="0" xfId="379" applyFont="1" applyFill="1" applyBorder="1" applyAlignment="1" applyProtection="1">
      <alignment horizontal="left" vertical="top"/>
    </xf>
    <xf numFmtId="43" fontId="40" fillId="32" borderId="17" xfId="379" applyFont="1" applyFill="1" applyBorder="1" applyAlignment="1" applyProtection="1">
      <alignment horizontal="center" vertical="top" wrapText="1"/>
    </xf>
    <xf numFmtId="43" fontId="59" fillId="32" borderId="68" xfId="379" applyFont="1" applyFill="1" applyBorder="1" applyAlignment="1" applyProtection="1">
      <alignment vertical="top" wrapText="1"/>
    </xf>
    <xf numFmtId="43" fontId="59" fillId="32" borderId="69" xfId="379" applyFont="1" applyFill="1" applyBorder="1" applyAlignment="1" applyProtection="1">
      <alignment vertical="top" wrapText="1"/>
      <protection locked="0"/>
    </xf>
    <xf numFmtId="43" fontId="59" fillId="32" borderId="26" xfId="379" applyFont="1" applyFill="1" applyBorder="1" applyAlignment="1" applyProtection="1">
      <alignment vertical="top" wrapText="1"/>
    </xf>
    <xf numFmtId="43" fontId="59" fillId="32" borderId="17" xfId="379" applyFont="1" applyFill="1" applyBorder="1" applyProtection="1"/>
    <xf numFmtId="43" fontId="59" fillId="24" borderId="0" xfId="379" applyFont="1" applyFill="1" applyBorder="1" applyAlignment="1" applyProtection="1">
      <alignment vertical="top" wrapText="1"/>
      <protection locked="0"/>
    </xf>
    <xf numFmtId="43" fontId="40" fillId="33" borderId="17" xfId="379" applyFont="1" applyFill="1" applyBorder="1" applyAlignment="1" applyProtection="1">
      <alignment horizontal="center" vertical="top" wrapText="1"/>
    </xf>
    <xf numFmtId="43" fontId="71" fillId="24" borderId="0" xfId="379" applyFont="1" applyFill="1" applyBorder="1" applyAlignment="1" applyProtection="1"/>
    <xf numFmtId="43" fontId="50" fillId="28" borderId="0" xfId="379" applyFont="1" applyFill="1" applyBorder="1" applyAlignment="1" applyProtection="1">
      <alignment vertical="center"/>
    </xf>
    <xf numFmtId="43" fontId="59" fillId="24" borderId="19" xfId="379" applyFont="1" applyFill="1" applyBorder="1" applyProtection="1"/>
    <xf numFmtId="43" fontId="59" fillId="24" borderId="0" xfId="379" applyFont="1" applyFill="1" applyProtection="1"/>
    <xf numFmtId="43" fontId="59" fillId="28" borderId="0" xfId="379" applyFont="1" applyFill="1" applyBorder="1" applyAlignment="1" applyProtection="1">
      <alignment vertical="center"/>
    </xf>
    <xf numFmtId="43" fontId="60" fillId="28" borderId="0" xfId="379" applyFont="1" applyFill="1" applyBorder="1" applyAlignment="1" applyProtection="1">
      <alignment vertical="center" wrapText="1"/>
    </xf>
    <xf numFmtId="43" fontId="59" fillId="28" borderId="19" xfId="379" applyFont="1" applyFill="1" applyBorder="1" applyProtection="1"/>
    <xf numFmtId="43" fontId="45" fillId="28" borderId="0" xfId="379" applyFont="1" applyFill="1" applyBorder="1" applyProtection="1"/>
    <xf numFmtId="43" fontId="59" fillId="28" borderId="0" xfId="379" applyFont="1" applyFill="1" applyBorder="1" applyProtection="1"/>
    <xf numFmtId="0" fontId="0" fillId="33" borderId="33" xfId="0" applyFill="1" applyBorder="1" applyAlignment="1" applyProtection="1">
      <alignment wrapText="1"/>
      <protection locked="0"/>
    </xf>
    <xf numFmtId="0" fontId="0" fillId="33" borderId="34" xfId="0" applyFill="1" applyBorder="1" applyAlignment="1" applyProtection="1">
      <alignment wrapText="1"/>
      <protection locked="0"/>
    </xf>
    <xf numFmtId="8" fontId="2" fillId="0" borderId="0" xfId="0" applyNumberFormat="1" applyFont="1" applyProtection="1">
      <protection locked="0"/>
    </xf>
    <xf numFmtId="43" fontId="59" fillId="34" borderId="26" xfId="379" applyFont="1" applyFill="1" applyBorder="1" applyAlignment="1" applyProtection="1">
      <alignment vertical="top" wrapText="1"/>
    </xf>
    <xf numFmtId="43" fontId="59" fillId="34" borderId="17" xfId="379" applyFont="1" applyFill="1" applyBorder="1" applyAlignment="1" applyProtection="1">
      <alignment horizontal="right" vertical="center"/>
    </xf>
    <xf numFmtId="0" fontId="35" fillId="33" borderId="17" xfId="0" applyFont="1" applyFill="1" applyBorder="1" applyAlignment="1" applyProtection="1">
      <alignment horizontal="left"/>
    </xf>
    <xf numFmtId="170" fontId="40" fillId="33" borderId="15" xfId="0" applyNumberFormat="1" applyFont="1" applyFill="1" applyBorder="1" applyAlignment="1" applyProtection="1">
      <alignment horizontal="center" vertical="top" wrapText="1"/>
    </xf>
    <xf numFmtId="170" fontId="40" fillId="33" borderId="91" xfId="0" applyNumberFormat="1" applyFont="1" applyFill="1" applyBorder="1" applyAlignment="1" applyProtection="1">
      <alignment horizontal="center" vertical="top" wrapText="1"/>
    </xf>
    <xf numFmtId="170" fontId="40" fillId="33" borderId="16" xfId="0" applyNumberFormat="1" applyFont="1" applyFill="1" applyBorder="1" applyAlignment="1" applyProtection="1">
      <alignment horizontal="center" vertical="top" wrapText="1"/>
    </xf>
    <xf numFmtId="43" fontId="70" fillId="33" borderId="68" xfId="379" applyFont="1" applyFill="1" applyBorder="1" applyAlignment="1" applyProtection="1">
      <alignment horizontal="right" vertical="center" wrapText="1"/>
    </xf>
    <xf numFmtId="43" fontId="70" fillId="33" borderId="69" xfId="379" applyFont="1" applyFill="1" applyBorder="1" applyAlignment="1" applyProtection="1">
      <alignment horizontal="right" vertical="center" wrapText="1"/>
    </xf>
    <xf numFmtId="43" fontId="70" fillId="33" borderId="86" xfId="379" applyFont="1" applyFill="1" applyBorder="1" applyAlignment="1" applyProtection="1">
      <alignment horizontal="right" vertical="center" wrapText="1"/>
      <protection locked="0"/>
    </xf>
    <xf numFmtId="43" fontId="70" fillId="33" borderId="26" xfId="379" applyFont="1" applyFill="1" applyBorder="1" applyAlignment="1" applyProtection="1">
      <alignment horizontal="right" vertical="center" wrapText="1"/>
    </xf>
    <xf numFmtId="43" fontId="59" fillId="33" borderId="17" xfId="379" applyFont="1" applyFill="1" applyBorder="1" applyAlignment="1" applyProtection="1">
      <alignment horizontal="right" vertical="center"/>
    </xf>
    <xf numFmtId="43" fontId="31" fillId="33" borderId="17" xfId="379" applyFont="1" applyFill="1" applyBorder="1" applyAlignment="1" applyProtection="1">
      <alignment horizontal="right" vertical="center"/>
    </xf>
    <xf numFmtId="43" fontId="59" fillId="24" borderId="16" xfId="379" applyFont="1" applyFill="1" applyBorder="1" applyAlignment="1" applyProtection="1">
      <alignment horizontal="center"/>
    </xf>
    <xf numFmtId="0" fontId="0" fillId="24" borderId="0" xfId="0" applyFill="1" applyBorder="1" applyAlignment="1" applyProtection="1">
      <protection locked="0"/>
    </xf>
    <xf numFmtId="0" fontId="0" fillId="28" borderId="0" xfId="0" applyFill="1" applyBorder="1" applyAlignment="1" applyProtection="1"/>
    <xf numFmtId="0" fontId="39" fillId="24" borderId="0" xfId="0" applyFont="1" applyFill="1" applyBorder="1" applyAlignment="1" applyProtection="1">
      <alignment horizontal="left" vertical="top"/>
    </xf>
    <xf numFmtId="0" fontId="37" fillId="24" borderId="0" xfId="0" applyFont="1" applyFill="1" applyBorder="1" applyAlignment="1" applyProtection="1">
      <alignment horizontal="left"/>
    </xf>
    <xf numFmtId="0" fontId="0" fillId="28" borderId="0" xfId="0" applyNumberFormat="1" applyFont="1" applyFill="1" applyBorder="1" applyAlignment="1" applyProtection="1">
      <alignment vertical="center"/>
    </xf>
    <xf numFmtId="0" fontId="59" fillId="28" borderId="0" xfId="379" applyNumberFormat="1" applyFont="1" applyFill="1" applyBorder="1" applyAlignment="1" applyProtection="1">
      <alignment vertical="center"/>
    </xf>
    <xf numFmtId="0" fontId="0" fillId="24" borderId="19" xfId="0" applyNumberFormat="1" applyFont="1" applyFill="1" applyBorder="1" applyAlignment="1" applyProtection="1">
      <alignment horizontal="right"/>
    </xf>
    <xf numFmtId="0" fontId="72" fillId="28" borderId="0" xfId="0" applyNumberFormat="1" applyFont="1" applyFill="1" applyBorder="1" applyAlignment="1" applyProtection="1">
      <alignment vertical="center"/>
    </xf>
    <xf numFmtId="0" fontId="73" fillId="28" borderId="0" xfId="379" applyNumberFormat="1" applyFont="1" applyFill="1" applyBorder="1" applyAlignment="1" applyProtection="1">
      <alignment vertical="center"/>
    </xf>
    <xf numFmtId="0" fontId="70" fillId="28" borderId="0" xfId="379" applyNumberFormat="1" applyFont="1" applyFill="1" applyBorder="1" applyAlignment="1" applyProtection="1">
      <alignment vertical="center"/>
    </xf>
    <xf numFmtId="0" fontId="0" fillId="28" borderId="0" xfId="0" applyFill="1" applyAlignment="1" applyProtection="1"/>
    <xf numFmtId="43" fontId="59" fillId="28" borderId="0" xfId="379" applyFont="1" applyFill="1" applyAlignment="1" applyProtection="1"/>
    <xf numFmtId="0" fontId="0" fillId="28" borderId="27" xfId="0" applyFill="1" applyBorder="1" applyAlignment="1" applyProtection="1"/>
    <xf numFmtId="0" fontId="0" fillId="28" borderId="29" xfId="0" applyFill="1" applyBorder="1" applyAlignment="1" applyProtection="1"/>
    <xf numFmtId="43" fontId="59" fillId="28" borderId="29" xfId="379" applyFont="1" applyFill="1" applyBorder="1" applyAlignment="1" applyProtection="1"/>
    <xf numFmtId="0" fontId="0" fillId="33" borderId="36" xfId="0" applyFill="1" applyBorder="1" applyAlignment="1" applyProtection="1"/>
    <xf numFmtId="0" fontId="0" fillId="28" borderId="22" xfId="0" applyFill="1" applyBorder="1" applyAlignment="1" applyProtection="1"/>
    <xf numFmtId="0" fontId="0" fillId="24" borderId="0" xfId="0" applyFill="1" applyAlignment="1" applyProtection="1"/>
    <xf numFmtId="0" fontId="40" fillId="24" borderId="0" xfId="0" applyFont="1" applyFill="1" applyBorder="1" applyAlignment="1" applyProtection="1">
      <alignment horizontal="center" vertical="top"/>
    </xf>
    <xf numFmtId="0" fontId="0" fillId="24" borderId="0" xfId="0" applyFill="1" applyBorder="1" applyAlignment="1" applyProtection="1">
      <alignment vertical="top"/>
    </xf>
    <xf numFmtId="0" fontId="0" fillId="28" borderId="28" xfId="0" applyFill="1" applyBorder="1" applyAlignment="1" applyProtection="1"/>
    <xf numFmtId="0" fontId="0" fillId="24" borderId="19" xfId="0" applyNumberFormat="1" applyFont="1" applyFill="1" applyBorder="1" applyAlignment="1" applyProtection="1"/>
    <xf numFmtId="0" fontId="0" fillId="0" borderId="19" xfId="0" applyNumberFormat="1" applyFont="1" applyBorder="1" applyAlignment="1" applyProtection="1"/>
    <xf numFmtId="0" fontId="59" fillId="28" borderId="19" xfId="379" applyNumberFormat="1" applyFont="1" applyFill="1" applyBorder="1" applyAlignment="1" applyProtection="1"/>
    <xf numFmtId="0" fontId="0" fillId="24" borderId="19" xfId="0" applyFill="1" applyBorder="1" applyAlignment="1" applyProtection="1"/>
    <xf numFmtId="43" fontId="45" fillId="28" borderId="0" xfId="379" applyFont="1" applyFill="1" applyBorder="1" applyAlignment="1" applyProtection="1"/>
    <xf numFmtId="43" fontId="59" fillId="28" borderId="0" xfId="379" applyFont="1" applyFill="1" applyBorder="1" applyAlignment="1" applyProtection="1"/>
    <xf numFmtId="43" fontId="59" fillId="24" borderId="0" xfId="379" applyFont="1" applyFill="1" applyAlignment="1" applyProtection="1"/>
    <xf numFmtId="0" fontId="74" fillId="28" borderId="0" xfId="0" applyNumberFormat="1" applyFont="1" applyFill="1" applyBorder="1" applyAlignment="1" applyProtection="1">
      <alignment vertical="center"/>
    </xf>
    <xf numFmtId="0" fontId="73" fillId="28" borderId="13" xfId="379" applyNumberFormat="1" applyFont="1" applyFill="1" applyBorder="1" applyAlignment="1" applyProtection="1">
      <alignment horizontal="center" vertical="center"/>
    </xf>
    <xf numFmtId="0" fontId="73" fillId="28" borderId="11" xfId="0" applyNumberFormat="1" applyFont="1" applyFill="1" applyBorder="1" applyAlignment="1" applyProtection="1">
      <alignment vertical="center"/>
      <protection locked="0"/>
    </xf>
    <xf numFmtId="9" fontId="59" fillId="35" borderId="15" xfId="573" applyFont="1" applyFill="1" applyBorder="1" applyAlignment="1" applyProtection="1">
      <alignment vertical="center"/>
    </xf>
    <xf numFmtId="9" fontId="59" fillId="35" borderId="14" xfId="573" applyFont="1" applyFill="1" applyBorder="1" applyAlignment="1" applyProtection="1">
      <alignment vertical="center"/>
    </xf>
    <xf numFmtId="9" fontId="59" fillId="35" borderId="16" xfId="573" applyFont="1" applyFill="1" applyBorder="1" applyAlignment="1" applyProtection="1">
      <alignment vertical="center"/>
    </xf>
    <xf numFmtId="0" fontId="75" fillId="35" borderId="15" xfId="0" applyNumberFormat="1" applyFont="1" applyFill="1" applyBorder="1" applyAlignment="1" applyProtection="1">
      <alignment vertical="center"/>
    </xf>
    <xf numFmtId="0" fontId="36" fillId="33" borderId="33" xfId="0" applyFont="1" applyFill="1" applyBorder="1" applyAlignment="1" applyProtection="1"/>
    <xf numFmtId="0" fontId="39" fillId="33" borderId="33" xfId="0" applyFont="1" applyFill="1" applyBorder="1" applyAlignment="1" applyProtection="1"/>
    <xf numFmtId="0" fontId="0" fillId="33" borderId="33" xfId="0" applyFill="1" applyBorder="1" applyAlignment="1" applyProtection="1"/>
    <xf numFmtId="0" fontId="1" fillId="33" borderId="33" xfId="0" applyFont="1" applyFill="1" applyBorder="1" applyAlignment="1" applyProtection="1">
      <alignment horizontal="left" vertical="top"/>
    </xf>
    <xf numFmtId="0" fontId="39" fillId="33" borderId="33" xfId="0" applyFont="1" applyFill="1" applyBorder="1" applyAlignment="1" applyProtection="1">
      <alignment vertical="top"/>
    </xf>
    <xf numFmtId="0" fontId="1" fillId="33" borderId="33" xfId="0" applyFont="1" applyFill="1" applyBorder="1" applyAlignment="1" applyProtection="1"/>
    <xf numFmtId="0" fontId="73" fillId="28" borderId="26" xfId="0" applyNumberFormat="1" applyFont="1" applyFill="1" applyBorder="1" applyAlignment="1" applyProtection="1">
      <alignment vertical="center"/>
      <protection locked="0"/>
    </xf>
    <xf numFmtId="0" fontId="0" fillId="0" borderId="69" xfId="0" applyBorder="1" applyAlignment="1" applyProtection="1">
      <alignment vertical="center" wrapText="1"/>
      <protection locked="0"/>
    </xf>
    <xf numFmtId="0" fontId="0" fillId="0" borderId="68" xfId="0" applyBorder="1" applyAlignment="1" applyProtection="1">
      <alignment vertical="center" wrapText="1"/>
      <protection locked="0"/>
    </xf>
    <xf numFmtId="0" fontId="0" fillId="0" borderId="92" xfId="0" applyBorder="1" applyAlignment="1" applyProtection="1">
      <alignment vertical="center" wrapText="1"/>
      <protection locked="0"/>
    </xf>
    <xf numFmtId="0" fontId="0" fillId="24" borderId="0" xfId="0" applyFill="1" applyBorder="1" applyAlignment="1" applyProtection="1">
      <alignment horizontal="left"/>
    </xf>
    <xf numFmtId="0" fontId="0" fillId="0" borderId="93" xfId="0" applyBorder="1" applyAlignment="1" applyProtection="1">
      <alignment vertical="center" wrapText="1"/>
      <protection locked="0"/>
    </xf>
    <xf numFmtId="0" fontId="0" fillId="0" borderId="94" xfId="0" applyBorder="1" applyAlignment="1" applyProtection="1">
      <alignment vertical="center" wrapText="1"/>
      <protection locked="0"/>
    </xf>
    <xf numFmtId="0" fontId="0" fillId="0" borderId="95" xfId="0" applyBorder="1" applyAlignment="1" applyProtection="1">
      <alignment vertical="center" wrapText="1"/>
      <protection locked="0"/>
    </xf>
    <xf numFmtId="0" fontId="0" fillId="0" borderId="96" xfId="0" applyBorder="1" applyAlignment="1" applyProtection="1">
      <alignment vertical="center" wrapText="1"/>
      <protection locked="0"/>
    </xf>
    <xf numFmtId="0" fontId="0" fillId="0" borderId="97" xfId="0" applyBorder="1" applyAlignment="1" applyProtection="1">
      <alignment vertical="center" wrapText="1"/>
      <protection locked="0"/>
    </xf>
    <xf numFmtId="49" fontId="0" fillId="28" borderId="28" xfId="0" quotePrefix="1" applyNumberFormat="1" applyFont="1" applyFill="1" applyBorder="1" applyAlignment="1" applyProtection="1">
      <alignment horizontal="center"/>
      <protection locked="0"/>
    </xf>
    <xf numFmtId="49" fontId="0" fillId="28" borderId="19" xfId="0" quotePrefix="1" applyNumberFormat="1" applyFont="1" applyFill="1" applyBorder="1" applyAlignment="1" applyProtection="1">
      <alignment horizontal="center"/>
      <protection locked="0"/>
    </xf>
    <xf numFmtId="49" fontId="0" fillId="28" borderId="41" xfId="0" quotePrefix="1" applyNumberFormat="1" applyFont="1" applyFill="1" applyBorder="1" applyAlignment="1" applyProtection="1">
      <alignment horizontal="center"/>
      <protection locked="0"/>
    </xf>
    <xf numFmtId="49" fontId="0" fillId="28" borderId="42" xfId="0" quotePrefix="1" applyNumberFormat="1" applyFont="1" applyFill="1" applyBorder="1" applyAlignment="1" applyProtection="1">
      <alignment horizontal="center"/>
      <protection locked="0"/>
    </xf>
    <xf numFmtId="49" fontId="0" fillId="28" borderId="21" xfId="0" quotePrefix="1" applyNumberFormat="1" applyFont="1" applyFill="1" applyBorder="1" applyAlignment="1" applyProtection="1">
      <alignment horizontal="center"/>
      <protection locked="0"/>
    </xf>
    <xf numFmtId="172" fontId="0" fillId="36" borderId="0" xfId="0" applyNumberFormat="1" applyFont="1" applyFill="1" applyBorder="1" applyAlignment="1" applyProtection="1">
      <alignment horizontal="center"/>
    </xf>
    <xf numFmtId="0" fontId="0" fillId="36" borderId="27" xfId="0" applyFont="1" applyFill="1" applyBorder="1" applyProtection="1"/>
    <xf numFmtId="172" fontId="0" fillId="36" borderId="29" xfId="0" applyNumberFormat="1" applyFont="1" applyFill="1" applyBorder="1" applyAlignment="1" applyProtection="1">
      <alignment horizontal="center"/>
    </xf>
    <xf numFmtId="172" fontId="0" fillId="36" borderId="30" xfId="0" applyNumberFormat="1" applyFont="1" applyFill="1" applyBorder="1" applyAlignment="1" applyProtection="1">
      <alignment horizontal="center"/>
    </xf>
    <xf numFmtId="0" fontId="0" fillId="36" borderId="22" xfId="0" applyFont="1" applyFill="1" applyBorder="1" applyProtection="1"/>
    <xf numFmtId="172" fontId="0" fillId="36" borderId="10" xfId="0" applyNumberFormat="1" applyFont="1" applyFill="1" applyBorder="1" applyAlignment="1" applyProtection="1">
      <alignment horizontal="center"/>
    </xf>
    <xf numFmtId="0" fontId="83" fillId="37" borderId="0" xfId="0" applyFont="1" applyFill="1" applyBorder="1" applyAlignment="1" applyProtection="1">
      <alignment vertical="center"/>
      <protection locked="0"/>
    </xf>
    <xf numFmtId="0" fontId="83" fillId="37" borderId="98" xfId="0" applyFont="1" applyFill="1" applyBorder="1" applyAlignment="1" applyProtection="1">
      <alignment vertical="center"/>
      <protection locked="0"/>
    </xf>
    <xf numFmtId="0" fontId="83" fillId="37" borderId="99" xfId="0" applyFont="1" applyFill="1" applyBorder="1" applyAlignment="1" applyProtection="1">
      <alignment vertical="center"/>
      <protection locked="0"/>
    </xf>
    <xf numFmtId="0" fontId="83" fillId="37" borderId="100" xfId="0" applyFont="1" applyFill="1" applyBorder="1" applyAlignment="1" applyProtection="1">
      <alignment vertical="center"/>
      <protection locked="0"/>
    </xf>
    <xf numFmtId="0" fontId="85" fillId="37" borderId="101" xfId="0" applyFont="1" applyFill="1" applyBorder="1" applyAlignment="1" applyProtection="1">
      <alignment vertical="center"/>
      <protection locked="0"/>
    </xf>
    <xf numFmtId="0" fontId="85" fillId="37" borderId="102" xfId="0" applyFont="1" applyFill="1" applyBorder="1" applyAlignment="1" applyProtection="1">
      <alignment vertical="center"/>
      <protection locked="0"/>
    </xf>
    <xf numFmtId="0" fontId="86" fillId="37" borderId="103" xfId="0" applyFont="1" applyFill="1" applyBorder="1" applyAlignment="1" applyProtection="1">
      <alignment vertical="center"/>
      <protection locked="0"/>
    </xf>
    <xf numFmtId="43" fontId="59" fillId="32" borderId="69" xfId="379" applyFont="1" applyFill="1" applyBorder="1" applyAlignment="1" applyProtection="1">
      <alignment vertical="top" wrapText="1"/>
    </xf>
    <xf numFmtId="43" fontId="70" fillId="33" borderId="86" xfId="379" applyFont="1" applyFill="1" applyBorder="1" applyAlignment="1" applyProtection="1">
      <alignment horizontal="right" vertical="center" wrapText="1"/>
    </xf>
    <xf numFmtId="38" fontId="2" fillId="27" borderId="13" xfId="382" applyNumberFormat="1" applyFont="1" applyFill="1" applyBorder="1" applyAlignment="1" applyProtection="1">
      <alignment vertical="center"/>
    </xf>
    <xf numFmtId="0" fontId="0" fillId="36" borderId="43" xfId="0" applyFont="1" applyFill="1" applyBorder="1" applyProtection="1"/>
    <xf numFmtId="172" fontId="0" fillId="36" borderId="18" xfId="0" applyNumberFormat="1" applyFont="1" applyFill="1" applyBorder="1" applyAlignment="1" applyProtection="1">
      <alignment horizontal="center"/>
    </xf>
    <xf numFmtId="172" fontId="0" fillId="36" borderId="44" xfId="0" applyNumberFormat="1" applyFont="1" applyFill="1" applyBorder="1" applyAlignment="1" applyProtection="1">
      <alignment horizontal="center"/>
    </xf>
    <xf numFmtId="0" fontId="83" fillId="37" borderId="104" xfId="0" applyFont="1" applyFill="1" applyBorder="1" applyAlignment="1" applyProtection="1">
      <alignment vertical="center"/>
    </xf>
    <xf numFmtId="0" fontId="87" fillId="37" borderId="105" xfId="0" applyFont="1" applyFill="1" applyBorder="1" applyAlignment="1" applyProtection="1">
      <alignment vertical="center"/>
    </xf>
    <xf numFmtId="0" fontId="88" fillId="37" borderId="105" xfId="0" applyFont="1" applyFill="1" applyBorder="1" applyAlignment="1" applyProtection="1">
      <alignment vertical="center"/>
    </xf>
    <xf numFmtId="0" fontId="89" fillId="38" borderId="106" xfId="0" applyFont="1" applyFill="1" applyBorder="1" applyAlignment="1" applyProtection="1">
      <alignment vertical="center"/>
    </xf>
    <xf numFmtId="0" fontId="90" fillId="38" borderId="107" xfId="0" applyFont="1" applyFill="1" applyBorder="1" applyAlignment="1" applyProtection="1">
      <alignment vertical="center"/>
    </xf>
    <xf numFmtId="0" fontId="75" fillId="28" borderId="0" xfId="0" applyNumberFormat="1" applyFont="1" applyFill="1" applyBorder="1" applyAlignment="1" applyProtection="1">
      <alignment vertical="center"/>
    </xf>
    <xf numFmtId="0" fontId="75" fillId="28" borderId="12" xfId="0" applyNumberFormat="1" applyFont="1" applyFill="1" applyBorder="1" applyAlignment="1" applyProtection="1">
      <alignment vertical="center"/>
    </xf>
    <xf numFmtId="0" fontId="73" fillId="28" borderId="25" xfId="0" applyNumberFormat="1" applyFont="1" applyFill="1" applyBorder="1" applyAlignment="1" applyProtection="1">
      <alignment vertical="center"/>
      <protection locked="0"/>
    </xf>
    <xf numFmtId="0" fontId="73" fillId="28" borderId="13" xfId="0" applyNumberFormat="1" applyFont="1" applyFill="1" applyBorder="1" applyAlignment="1" applyProtection="1">
      <alignment vertical="center"/>
      <protection locked="0"/>
    </xf>
    <xf numFmtId="0" fontId="0" fillId="0" borderId="86" xfId="0" applyBorder="1" applyAlignment="1" applyProtection="1">
      <alignment vertical="center" wrapText="1"/>
      <protection locked="0"/>
    </xf>
    <xf numFmtId="0" fontId="60" fillId="28" borderId="18" xfId="0" applyNumberFormat="1" applyFont="1" applyFill="1" applyBorder="1" applyAlignment="1" applyProtection="1">
      <alignment vertical="center" textRotation="45"/>
    </xf>
    <xf numFmtId="0" fontId="0" fillId="28" borderId="0" xfId="0" applyNumberFormat="1" applyFont="1" applyFill="1" applyBorder="1" applyAlignment="1" applyProtection="1">
      <alignment vertical="center" textRotation="45"/>
    </xf>
    <xf numFmtId="0" fontId="73" fillId="28" borderId="15" xfId="0" applyNumberFormat="1" applyFont="1" applyFill="1" applyBorder="1" applyAlignment="1" applyProtection="1">
      <alignment vertical="center"/>
    </xf>
    <xf numFmtId="0" fontId="73" fillId="28" borderId="14" xfId="0" applyNumberFormat="1" applyFont="1" applyFill="1" applyBorder="1" applyAlignment="1" applyProtection="1">
      <alignment vertical="center"/>
    </xf>
    <xf numFmtId="0" fontId="0" fillId="28" borderId="14" xfId="0" applyFill="1" applyBorder="1" applyAlignment="1" applyProtection="1"/>
    <xf numFmtId="0" fontId="0" fillId="28" borderId="16" xfId="0" applyFill="1" applyBorder="1" applyAlignment="1" applyProtection="1"/>
    <xf numFmtId="0" fontId="0" fillId="0" borderId="108" xfId="0" applyBorder="1" applyAlignment="1" applyProtection="1">
      <alignment vertical="center" wrapText="1"/>
      <protection locked="0"/>
    </xf>
    <xf numFmtId="0" fontId="60" fillId="28" borderId="32" xfId="0" applyNumberFormat="1" applyFont="1" applyFill="1" applyBorder="1" applyAlignment="1" applyProtection="1">
      <alignment vertical="center"/>
    </xf>
    <xf numFmtId="0" fontId="60" fillId="28" borderId="45" xfId="0" applyNumberFormat="1" applyFont="1" applyFill="1" applyBorder="1" applyAlignment="1" applyProtection="1">
      <alignment horizontal="right" vertical="center"/>
    </xf>
    <xf numFmtId="0" fontId="60" fillId="39" borderId="17" xfId="0" applyNumberFormat="1" applyFont="1" applyFill="1" applyBorder="1" applyAlignment="1" applyProtection="1">
      <alignment horizontal="right" vertical="center"/>
    </xf>
    <xf numFmtId="0" fontId="75" fillId="39" borderId="17" xfId="0" applyNumberFormat="1" applyFont="1" applyFill="1" applyBorder="1" applyAlignment="1" applyProtection="1">
      <alignment vertical="center"/>
    </xf>
    <xf numFmtId="0" fontId="60" fillId="40" borderId="15" xfId="0" applyNumberFormat="1" applyFont="1" applyFill="1" applyBorder="1" applyAlignment="1" applyProtection="1">
      <alignment vertical="center"/>
    </xf>
    <xf numFmtId="0" fontId="0" fillId="40" borderId="15" xfId="0" applyNumberFormat="1" applyFont="1" applyFill="1" applyBorder="1" applyAlignment="1" applyProtection="1">
      <alignment vertical="center"/>
    </xf>
    <xf numFmtId="0" fontId="1" fillId="33" borderId="33" xfId="0" applyFont="1" applyFill="1" applyBorder="1" applyAlignment="1" applyProtection="1">
      <alignment vertical="center" wrapText="1"/>
    </xf>
    <xf numFmtId="9" fontId="59" fillId="35" borderId="11" xfId="573" applyFont="1" applyFill="1" applyBorder="1" applyAlignment="1" applyProtection="1">
      <alignment vertical="center"/>
    </xf>
    <xf numFmtId="9" fontId="59" fillId="35" borderId="18" xfId="573" applyFont="1" applyFill="1" applyBorder="1" applyAlignment="1" applyProtection="1">
      <alignment vertical="center"/>
    </xf>
    <xf numFmtId="9" fontId="59" fillId="35" borderId="23" xfId="573" applyFont="1" applyFill="1" applyBorder="1" applyAlignment="1" applyProtection="1">
      <alignment vertical="center"/>
    </xf>
    <xf numFmtId="0" fontId="54" fillId="28" borderId="0" xfId="467" applyFont="1" applyFill="1" applyAlignment="1" applyProtection="1"/>
    <xf numFmtId="0" fontId="55" fillId="28" borderId="0" xfId="0" applyNumberFormat="1" applyFont="1" applyFill="1" applyAlignment="1" applyProtection="1"/>
    <xf numFmtId="0" fontId="56" fillId="28" borderId="0" xfId="0" applyNumberFormat="1" applyFont="1" applyFill="1" applyProtection="1"/>
    <xf numFmtId="0" fontId="3" fillId="28" borderId="0" xfId="0" applyNumberFormat="1" applyFont="1" applyFill="1" applyBorder="1" applyAlignment="1" applyProtection="1">
      <alignment horizontal="right"/>
    </xf>
    <xf numFmtId="0" fontId="3" fillId="28" borderId="0" xfId="0" applyNumberFormat="1" applyFont="1" applyFill="1" applyBorder="1" applyAlignment="1" applyProtection="1">
      <alignment horizontal="right" wrapText="1"/>
    </xf>
    <xf numFmtId="44" fontId="2" fillId="28" borderId="0" xfId="381" applyFont="1" applyFill="1" applyBorder="1" applyAlignment="1" applyProtection="1">
      <alignment vertical="center"/>
    </xf>
    <xf numFmtId="0" fontId="2" fillId="28" borderId="0" xfId="0" applyNumberFormat="1" applyFont="1" applyFill="1" applyBorder="1" applyAlignment="1" applyProtection="1">
      <alignment vertical="center"/>
    </xf>
    <xf numFmtId="0" fontId="6" fillId="28" borderId="0" xfId="0" applyNumberFormat="1" applyFont="1" applyFill="1" applyBorder="1" applyAlignment="1" applyProtection="1">
      <alignment horizontal="right" vertical="center"/>
    </xf>
    <xf numFmtId="0" fontId="4" fillId="28" borderId="0" xfId="0" applyNumberFormat="1" applyFont="1" applyFill="1" applyBorder="1" applyAlignment="1" applyProtection="1">
      <alignment horizontal="right" vertical="center"/>
    </xf>
    <xf numFmtId="0" fontId="0" fillId="28" borderId="22" xfId="0" applyFont="1" applyFill="1" applyBorder="1" applyProtection="1">
      <protection locked="0"/>
    </xf>
    <xf numFmtId="172" fontId="0" fillId="28" borderId="0" xfId="0" applyNumberFormat="1" applyFont="1" applyFill="1" applyBorder="1" applyAlignment="1" applyProtection="1">
      <alignment horizontal="center"/>
      <protection locked="0"/>
    </xf>
    <xf numFmtId="172" fontId="0" fillId="28" borderId="10" xfId="0" applyNumberFormat="1" applyFont="1" applyFill="1" applyBorder="1" applyAlignment="1" applyProtection="1">
      <alignment horizontal="center"/>
      <protection locked="0"/>
    </xf>
    <xf numFmtId="0" fontId="0" fillId="28" borderId="28" xfId="0" applyFont="1" applyFill="1" applyBorder="1" applyProtection="1">
      <protection locked="0"/>
    </xf>
    <xf numFmtId="172" fontId="0" fillId="28" borderId="19" xfId="0" applyNumberFormat="1" applyFont="1" applyFill="1" applyBorder="1" applyAlignment="1" applyProtection="1">
      <alignment horizontal="center"/>
      <protection locked="0"/>
    </xf>
    <xf numFmtId="172" fontId="0" fillId="28" borderId="21" xfId="0" applyNumberFormat="1" applyFont="1" applyFill="1" applyBorder="1" applyAlignment="1" applyProtection="1">
      <alignment horizontal="center"/>
      <protection locked="0"/>
    </xf>
    <xf numFmtId="0" fontId="60" fillId="28" borderId="47" xfId="0" applyFont="1" applyFill="1" applyBorder="1" applyAlignment="1" applyProtection="1">
      <alignment vertical="center"/>
      <protection locked="0"/>
    </xf>
    <xf numFmtId="0" fontId="1" fillId="28" borderId="36" xfId="0" applyFont="1" applyFill="1" applyBorder="1" applyAlignment="1" applyProtection="1">
      <alignment vertical="center"/>
      <protection locked="0"/>
    </xf>
    <xf numFmtId="171" fontId="59" fillId="28" borderId="48" xfId="379" applyNumberFormat="1" applyFont="1" applyFill="1" applyBorder="1" applyAlignment="1" applyProtection="1">
      <alignment vertical="center"/>
      <protection locked="0"/>
    </xf>
    <xf numFmtId="0" fontId="60" fillId="28" borderId="33" xfId="0" applyFont="1" applyFill="1" applyBorder="1" applyAlignment="1" applyProtection="1">
      <alignment vertical="center"/>
      <protection locked="0"/>
    </xf>
    <xf numFmtId="0" fontId="1" fillId="28" borderId="49" xfId="0" applyFont="1" applyFill="1" applyBorder="1" applyAlignment="1" applyProtection="1">
      <alignment vertical="center"/>
      <protection locked="0"/>
    </xf>
    <xf numFmtId="171" fontId="59" fillId="28" borderId="10" xfId="379" applyNumberFormat="1" applyFont="1" applyFill="1" applyBorder="1" applyAlignment="1" applyProtection="1">
      <alignment vertical="center"/>
      <protection locked="0"/>
    </xf>
    <xf numFmtId="0" fontId="60" fillId="28" borderId="49" xfId="0" applyFont="1" applyFill="1" applyBorder="1" applyAlignment="1" applyProtection="1">
      <alignment vertical="center"/>
      <protection locked="0"/>
    </xf>
    <xf numFmtId="0" fontId="1" fillId="28" borderId="33" xfId="0" applyFont="1" applyFill="1" applyBorder="1" applyAlignment="1" applyProtection="1">
      <alignment vertical="center"/>
      <protection locked="0"/>
    </xf>
    <xf numFmtId="171" fontId="59" fillId="28" borderId="50" xfId="379" applyNumberFormat="1" applyFont="1" applyFill="1" applyBorder="1" applyAlignment="1" applyProtection="1">
      <alignment vertical="center"/>
      <protection locked="0"/>
    </xf>
    <xf numFmtId="0" fontId="1" fillId="28" borderId="51" xfId="0" applyFont="1" applyFill="1" applyBorder="1" applyAlignment="1" applyProtection="1">
      <alignment vertical="center"/>
      <protection locked="0"/>
    </xf>
    <xf numFmtId="0" fontId="60" fillId="28" borderId="33" xfId="0" applyFont="1" applyFill="1" applyBorder="1" applyAlignment="1" applyProtection="1">
      <protection locked="0"/>
    </xf>
    <xf numFmtId="0" fontId="1" fillId="28" borderId="33" xfId="0" applyFont="1" applyFill="1" applyBorder="1" applyAlignment="1" applyProtection="1">
      <alignment horizontal="left"/>
      <protection locked="0"/>
    </xf>
    <xf numFmtId="171" fontId="59" fillId="28" borderId="0" xfId="379" applyNumberFormat="1" applyFont="1" applyFill="1" applyBorder="1" applyAlignment="1" applyProtection="1">
      <alignment horizontal="center"/>
      <protection locked="0"/>
    </xf>
    <xf numFmtId="0" fontId="60" fillId="28" borderId="37" xfId="0" applyFont="1" applyFill="1" applyBorder="1" applyAlignment="1" applyProtection="1">
      <protection locked="0"/>
    </xf>
    <xf numFmtId="0" fontId="1" fillId="28" borderId="37" xfId="0" applyFont="1" applyFill="1" applyBorder="1" applyAlignment="1" applyProtection="1">
      <alignment horizontal="left"/>
      <protection locked="0"/>
    </xf>
    <xf numFmtId="171" fontId="59" fillId="28" borderId="19" xfId="379" applyNumberFormat="1" applyFont="1" applyFill="1" applyBorder="1" applyAlignment="1" applyProtection="1">
      <alignment horizontal="center"/>
      <protection locked="0"/>
    </xf>
    <xf numFmtId="0" fontId="89" fillId="38" borderId="109" xfId="0" applyFont="1" applyFill="1" applyBorder="1" applyAlignment="1" applyProtection="1">
      <alignment vertical="center"/>
    </xf>
    <xf numFmtId="0" fontId="89" fillId="38" borderId="110" xfId="0" applyFont="1" applyFill="1" applyBorder="1" applyAlignment="1" applyProtection="1">
      <alignment vertical="center"/>
    </xf>
    <xf numFmtId="0" fontId="89" fillId="38" borderId="0" xfId="0" applyFont="1" applyFill="1" applyBorder="1" applyAlignment="1" applyProtection="1">
      <alignment vertical="center"/>
    </xf>
    <xf numFmtId="0" fontId="89" fillId="38" borderId="111" xfId="0" applyFont="1" applyFill="1" applyBorder="1" applyAlignment="1" applyProtection="1">
      <alignment vertical="center"/>
    </xf>
    <xf numFmtId="0" fontId="94" fillId="38" borderId="112" xfId="0" applyFont="1" applyFill="1" applyBorder="1" applyAlignment="1" applyProtection="1">
      <alignment vertical="center"/>
    </xf>
    <xf numFmtId="0" fontId="95" fillId="38" borderId="113" xfId="0" applyFont="1" applyFill="1" applyBorder="1" applyAlignment="1" applyProtection="1">
      <alignment vertical="center"/>
    </xf>
    <xf numFmtId="0" fontId="95" fillId="38" borderId="114" xfId="0" applyFont="1" applyFill="1" applyBorder="1" applyAlignment="1" applyProtection="1">
      <alignment vertical="center"/>
    </xf>
    <xf numFmtId="0" fontId="73" fillId="36" borderId="32" xfId="0" applyNumberFormat="1" applyFont="1" applyFill="1" applyBorder="1" applyAlignment="1" applyProtection="1">
      <alignment vertical="center"/>
    </xf>
    <xf numFmtId="0" fontId="0" fillId="36" borderId="69" xfId="0" applyFill="1" applyBorder="1" applyAlignment="1" applyProtection="1">
      <alignment vertical="center" wrapText="1"/>
    </xf>
    <xf numFmtId="0" fontId="0" fillId="36" borderId="93" xfId="0" applyFill="1" applyBorder="1" applyAlignment="1" applyProtection="1">
      <alignment vertical="center" wrapText="1"/>
    </xf>
    <xf numFmtId="0" fontId="73" fillId="36" borderId="11" xfId="0" applyNumberFormat="1" applyFont="1" applyFill="1" applyBorder="1" applyAlignment="1" applyProtection="1">
      <alignment vertical="center"/>
    </xf>
    <xf numFmtId="0" fontId="47" fillId="28" borderId="0" xfId="467" applyFill="1" applyAlignment="1" applyProtection="1"/>
    <xf numFmtId="0" fontId="47" fillId="28" borderId="0" xfId="467" applyFont="1" applyFill="1" applyAlignment="1" applyProtection="1"/>
    <xf numFmtId="172" fontId="0" fillId="41" borderId="0" xfId="0" applyNumberFormat="1" applyFont="1" applyFill="1" applyBorder="1" applyAlignment="1" applyProtection="1">
      <alignment horizontal="center"/>
    </xf>
    <xf numFmtId="171" fontId="59" fillId="41" borderId="47" xfId="379" applyNumberFormat="1" applyFont="1" applyFill="1" applyBorder="1" applyAlignment="1" applyProtection="1">
      <alignment vertical="center"/>
    </xf>
    <xf numFmtId="171" fontId="59" fillId="41" borderId="33" xfId="379" applyNumberFormat="1" applyFont="1" applyFill="1" applyBorder="1" applyAlignment="1" applyProtection="1">
      <alignment vertical="center"/>
    </xf>
    <xf numFmtId="171" fontId="59" fillId="41" borderId="49" xfId="379" applyNumberFormat="1" applyFont="1" applyFill="1" applyBorder="1" applyAlignment="1" applyProtection="1">
      <alignment vertical="center"/>
    </xf>
    <xf numFmtId="171" fontId="59" fillId="41" borderId="33" xfId="379" applyNumberFormat="1" applyFont="1" applyFill="1" applyBorder="1" applyAlignment="1" applyProtection="1">
      <alignment horizontal="center"/>
    </xf>
    <xf numFmtId="171" fontId="59" fillId="41" borderId="37" xfId="379" applyNumberFormat="1" applyFont="1" applyFill="1" applyBorder="1" applyAlignment="1" applyProtection="1">
      <alignment horizontal="center"/>
    </xf>
    <xf numFmtId="171" fontId="59" fillId="28" borderId="10" xfId="379" applyNumberFormat="1" applyFont="1" applyFill="1" applyBorder="1" applyAlignment="1" applyProtection="1">
      <alignment horizontal="center"/>
      <protection locked="0"/>
    </xf>
    <xf numFmtId="171" fontId="59" fillId="35" borderId="11" xfId="379" applyNumberFormat="1" applyFont="1" applyFill="1" applyBorder="1" applyAlignment="1" applyProtection="1">
      <alignment vertical="center"/>
    </xf>
    <xf numFmtId="171" fontId="59" fillId="35" borderId="18" xfId="379" applyNumberFormat="1" applyFont="1" applyFill="1" applyBorder="1" applyAlignment="1" applyProtection="1">
      <alignment vertical="center"/>
    </xf>
    <xf numFmtId="171" fontId="59" fillId="35" borderId="15" xfId="379" applyNumberFormat="1" applyFont="1" applyFill="1" applyBorder="1" applyAlignment="1" applyProtection="1">
      <alignment vertical="center"/>
    </xf>
    <xf numFmtId="171" fontId="59" fillId="35" borderId="14" xfId="379" applyNumberFormat="1" applyFont="1" applyFill="1" applyBorder="1" applyAlignment="1" applyProtection="1">
      <alignment vertical="center"/>
    </xf>
    <xf numFmtId="171" fontId="59" fillId="35" borderId="16" xfId="379" applyNumberFormat="1" applyFont="1" applyFill="1" applyBorder="1" applyAlignment="1" applyProtection="1">
      <alignment vertical="center"/>
    </xf>
    <xf numFmtId="171" fontId="59" fillId="35" borderId="23" xfId="379" applyNumberFormat="1" applyFont="1" applyFill="1" applyBorder="1" applyAlignment="1" applyProtection="1">
      <alignment vertical="center"/>
    </xf>
    <xf numFmtId="0" fontId="0" fillId="33" borderId="10" xfId="0" applyFill="1" applyBorder="1" applyAlignment="1" applyProtection="1">
      <alignment wrapText="1"/>
      <protection locked="0"/>
    </xf>
    <xf numFmtId="171" fontId="59" fillId="0" borderId="79" xfId="379" applyNumberFormat="1" applyFont="1" applyBorder="1" applyAlignment="1" applyProtection="1">
      <alignment horizontal="center" vertical="center" wrapText="1"/>
      <protection locked="0"/>
    </xf>
    <xf numFmtId="171" fontId="59" fillId="0" borderId="80" xfId="379" applyNumberFormat="1" applyFont="1" applyBorder="1" applyAlignment="1" applyProtection="1">
      <alignment horizontal="center" vertical="center" wrapText="1"/>
      <protection locked="0"/>
    </xf>
    <xf numFmtId="171" fontId="59" fillId="0" borderId="115" xfId="379" applyNumberFormat="1" applyFont="1" applyBorder="1" applyAlignment="1" applyProtection="1">
      <alignment horizontal="center" vertical="center" wrapText="1"/>
      <protection locked="0"/>
    </xf>
    <xf numFmtId="171" fontId="59" fillId="0" borderId="116" xfId="379" applyNumberFormat="1" applyFont="1" applyBorder="1" applyAlignment="1" applyProtection="1">
      <alignment horizontal="center" vertical="center" wrapText="1"/>
      <protection locked="0"/>
    </xf>
    <xf numFmtId="171" fontId="59" fillId="0" borderId="81" xfId="379" applyNumberFormat="1" applyFont="1" applyBorder="1" applyAlignment="1" applyProtection="1">
      <alignment horizontal="center" vertical="center" wrapText="1"/>
      <protection locked="0"/>
    </xf>
    <xf numFmtId="171" fontId="59" fillId="0" borderId="86" xfId="379" applyNumberFormat="1" applyFont="1" applyBorder="1" applyAlignment="1" applyProtection="1">
      <alignment vertical="center" wrapText="1"/>
    </xf>
    <xf numFmtId="171" fontId="59" fillId="0" borderId="75" xfId="379" applyNumberFormat="1" applyFont="1" applyBorder="1" applyAlignment="1" applyProtection="1">
      <alignment horizontal="center" vertical="center" wrapText="1"/>
      <protection locked="0"/>
    </xf>
    <xf numFmtId="171" fontId="59" fillId="0" borderId="76" xfId="379" applyNumberFormat="1" applyFont="1" applyBorder="1" applyAlignment="1" applyProtection="1">
      <alignment horizontal="center" vertical="center" wrapText="1"/>
      <protection locked="0"/>
    </xf>
    <xf numFmtId="171" fontId="59" fillId="0" borderId="117" xfId="379" applyNumberFormat="1" applyFont="1" applyBorder="1" applyAlignment="1" applyProtection="1">
      <alignment horizontal="center" vertical="center" wrapText="1"/>
      <protection locked="0"/>
    </xf>
    <xf numFmtId="171" fontId="59" fillId="0" borderId="118" xfId="379" applyNumberFormat="1" applyFont="1" applyBorder="1" applyAlignment="1" applyProtection="1">
      <alignment horizontal="center" vertical="center" wrapText="1"/>
      <protection locked="0"/>
    </xf>
    <xf numFmtId="171" fontId="59" fillId="0" borderId="77" xfId="379" applyNumberFormat="1" applyFont="1" applyBorder="1" applyAlignment="1" applyProtection="1">
      <alignment horizontal="center" vertical="center" wrapText="1"/>
      <protection locked="0"/>
    </xf>
    <xf numFmtId="171" fontId="59" fillId="0" borderId="69" xfId="379" applyNumberFormat="1" applyFont="1" applyBorder="1" applyAlignment="1" applyProtection="1">
      <alignment vertical="center" wrapText="1"/>
    </xf>
    <xf numFmtId="171" fontId="59" fillId="0" borderId="119" xfId="379" applyNumberFormat="1" applyFont="1" applyBorder="1" applyAlignment="1" applyProtection="1">
      <alignment horizontal="center" vertical="center" wrapText="1"/>
      <protection locked="0"/>
    </xf>
    <xf numFmtId="171" fontId="59" fillId="0" borderId="120" xfId="379" applyNumberFormat="1" applyFont="1" applyBorder="1" applyAlignment="1" applyProtection="1">
      <alignment horizontal="center" vertical="center" wrapText="1"/>
      <protection locked="0"/>
    </xf>
    <xf numFmtId="171" fontId="59" fillId="0" borderId="121" xfId="379" applyNumberFormat="1" applyFont="1" applyBorder="1" applyAlignment="1" applyProtection="1">
      <alignment horizontal="center" vertical="center" wrapText="1"/>
      <protection locked="0"/>
    </xf>
    <xf numFmtId="171" fontId="59" fillId="0" borderId="122" xfId="379" applyNumberFormat="1" applyFont="1" applyBorder="1" applyAlignment="1" applyProtection="1">
      <alignment horizontal="center" vertical="center" wrapText="1"/>
      <protection locked="0"/>
    </xf>
    <xf numFmtId="171" fontId="59" fillId="0" borderId="123" xfId="379" applyNumberFormat="1" applyFont="1" applyBorder="1" applyAlignment="1" applyProtection="1">
      <alignment horizontal="center" vertical="center" wrapText="1"/>
      <protection locked="0"/>
    </xf>
    <xf numFmtId="171" fontId="59" fillId="0" borderId="92" xfId="379" applyNumberFormat="1" applyFont="1" applyBorder="1" applyAlignment="1" applyProtection="1">
      <alignment vertical="center" wrapText="1"/>
    </xf>
    <xf numFmtId="171" fontId="59" fillId="0" borderId="71" xfId="379" applyNumberFormat="1" applyFont="1" applyBorder="1" applyAlignment="1" applyProtection="1">
      <alignment horizontal="center" vertical="center" wrapText="1"/>
      <protection locked="0"/>
    </xf>
    <xf numFmtId="171" fontId="59" fillId="0" borderId="72" xfId="379" applyNumberFormat="1" applyFont="1" applyBorder="1" applyAlignment="1" applyProtection="1">
      <alignment horizontal="center" vertical="center" wrapText="1"/>
      <protection locked="0"/>
    </xf>
    <xf numFmtId="171" fontId="59" fillId="0" borderId="124" xfId="379" applyNumberFormat="1" applyFont="1" applyBorder="1" applyAlignment="1" applyProtection="1">
      <alignment horizontal="center" vertical="center" wrapText="1"/>
      <protection locked="0"/>
    </xf>
    <xf numFmtId="171" fontId="59" fillId="0" borderId="125" xfId="379" applyNumberFormat="1" applyFont="1" applyBorder="1" applyAlignment="1" applyProtection="1">
      <alignment horizontal="center" vertical="center" wrapText="1"/>
      <protection locked="0"/>
    </xf>
    <xf numFmtId="171" fontId="59" fillId="0" borderId="73" xfId="379" applyNumberFormat="1" applyFont="1" applyBorder="1" applyAlignment="1" applyProtection="1">
      <alignment horizontal="center" vertical="center" wrapText="1"/>
      <protection locked="0"/>
    </xf>
    <xf numFmtId="171" fontId="59" fillId="36" borderId="68" xfId="379" applyNumberFormat="1" applyFont="1" applyFill="1" applyBorder="1" applyAlignment="1" applyProtection="1">
      <alignment horizontal="center" vertical="center" wrapText="1"/>
    </xf>
    <xf numFmtId="171" fontId="59" fillId="36" borderId="69" xfId="379" applyNumberFormat="1" applyFont="1" applyFill="1" applyBorder="1" applyAlignment="1" applyProtection="1">
      <alignment horizontal="center" vertical="center" wrapText="1"/>
    </xf>
    <xf numFmtId="171" fontId="59" fillId="36" borderId="92" xfId="379" applyNumberFormat="1" applyFont="1" applyFill="1" applyBorder="1" applyAlignment="1" applyProtection="1">
      <alignment horizontal="center" vertical="center" wrapText="1"/>
    </xf>
    <xf numFmtId="171" fontId="73" fillId="39" borderId="14" xfId="379" applyNumberFormat="1" applyFont="1" applyFill="1" applyBorder="1" applyAlignment="1" applyProtection="1">
      <alignment vertical="center"/>
    </xf>
    <xf numFmtId="171" fontId="73" fillId="39" borderId="16" xfId="379" applyNumberFormat="1" applyFont="1" applyFill="1" applyBorder="1" applyAlignment="1" applyProtection="1">
      <alignment vertical="center"/>
    </xf>
    <xf numFmtId="171" fontId="75" fillId="39" borderId="17" xfId="379" applyNumberFormat="1" applyFont="1" applyFill="1" applyBorder="1" applyAlignment="1" applyProtection="1">
      <alignment vertical="center"/>
    </xf>
    <xf numFmtId="171" fontId="59" fillId="0" borderId="68" xfId="379" applyNumberFormat="1" applyFont="1" applyBorder="1" applyAlignment="1" applyProtection="1">
      <alignment vertical="center" wrapText="1"/>
    </xf>
    <xf numFmtId="171" fontId="59" fillId="0" borderId="126" xfId="379" applyNumberFormat="1" applyFont="1" applyBorder="1" applyAlignment="1" applyProtection="1">
      <alignment horizontal="center" vertical="center" wrapText="1"/>
      <protection locked="0"/>
    </xf>
    <xf numFmtId="171" fontId="59" fillId="0" borderId="127" xfId="379" applyNumberFormat="1" applyFont="1" applyBorder="1" applyAlignment="1" applyProtection="1">
      <alignment horizontal="center" vertical="center" wrapText="1"/>
      <protection locked="0"/>
    </xf>
    <xf numFmtId="171" fontId="59" fillId="0" borderId="128" xfId="379" applyNumberFormat="1" applyFont="1" applyBorder="1" applyAlignment="1" applyProtection="1">
      <alignment horizontal="center" vertical="center" wrapText="1"/>
      <protection locked="0"/>
    </xf>
    <xf numFmtId="171" fontId="59" fillId="0" borderId="129" xfId="379" applyNumberFormat="1" applyFont="1" applyBorder="1" applyAlignment="1" applyProtection="1">
      <alignment horizontal="center" vertical="center" wrapText="1"/>
      <protection locked="0"/>
    </xf>
    <xf numFmtId="171" fontId="59" fillId="0" borderId="130" xfId="379" applyNumberFormat="1" applyFont="1" applyBorder="1" applyAlignment="1" applyProtection="1">
      <alignment horizontal="center" vertical="center" wrapText="1"/>
      <protection locked="0"/>
    </xf>
    <xf numFmtId="171" fontId="59" fillId="0" borderId="108" xfId="379" applyNumberFormat="1" applyFont="1" applyBorder="1" applyAlignment="1" applyProtection="1">
      <alignment vertical="center" wrapText="1"/>
    </xf>
    <xf numFmtId="171" fontId="59" fillId="39" borderId="14" xfId="379" applyNumberFormat="1" applyFont="1" applyFill="1" applyBorder="1" applyAlignment="1" applyProtection="1">
      <alignment vertical="center"/>
    </xf>
    <xf numFmtId="171" fontId="59" fillId="39" borderId="17" xfId="379" applyNumberFormat="1" applyFont="1" applyFill="1" applyBorder="1" applyAlignment="1" applyProtection="1">
      <alignment vertical="center"/>
    </xf>
    <xf numFmtId="171" fontId="59" fillId="28" borderId="14" xfId="379" applyNumberFormat="1" applyFont="1" applyFill="1" applyBorder="1" applyAlignment="1" applyProtection="1">
      <alignment vertical="center"/>
    </xf>
    <xf numFmtId="171" fontId="59" fillId="28" borderId="16" xfId="379" applyNumberFormat="1" applyFont="1" applyFill="1" applyBorder="1" applyAlignment="1" applyProtection="1">
      <alignment vertical="center"/>
    </xf>
    <xf numFmtId="171" fontId="59" fillId="39" borderId="17" xfId="379" applyNumberFormat="1" applyFont="1" applyFill="1" applyBorder="1" applyAlignment="1" applyProtection="1">
      <alignment vertical="center"/>
    </xf>
    <xf numFmtId="171" fontId="59" fillId="40" borderId="15" xfId="379" applyNumberFormat="1" applyFont="1" applyFill="1" applyBorder="1" applyAlignment="1" applyProtection="1">
      <alignment vertical="center"/>
    </xf>
    <xf numFmtId="171" fontId="59" fillId="40" borderId="14" xfId="379" applyNumberFormat="1" applyFont="1" applyFill="1" applyBorder="1" applyAlignment="1" applyProtection="1">
      <alignment vertical="center"/>
    </xf>
    <xf numFmtId="171" fontId="59" fillId="40" borderId="16" xfId="379" applyNumberFormat="1" applyFont="1" applyFill="1" applyBorder="1" applyAlignment="1" applyProtection="1">
      <alignment vertical="center"/>
    </xf>
    <xf numFmtId="171" fontId="59" fillId="40" borderId="16" xfId="379" applyNumberFormat="1" applyFont="1" applyFill="1" applyBorder="1" applyAlignment="1" applyProtection="1">
      <alignment vertical="center"/>
    </xf>
    <xf numFmtId="171" fontId="59" fillId="28" borderId="0" xfId="379" applyNumberFormat="1" applyFont="1" applyFill="1" applyBorder="1" applyAlignment="1" applyProtection="1">
      <alignment vertical="center"/>
    </xf>
    <xf numFmtId="171" fontId="59" fillId="28" borderId="0" xfId="379" applyNumberFormat="1" applyFont="1" applyFill="1" applyAlignment="1" applyProtection="1"/>
    <xf numFmtId="171" fontId="60" fillId="40" borderId="15" xfId="379" applyNumberFormat="1" applyFont="1" applyFill="1" applyBorder="1" applyAlignment="1" applyProtection="1">
      <alignment vertical="center"/>
    </xf>
    <xf numFmtId="171" fontId="60" fillId="40" borderId="14" xfId="379" applyNumberFormat="1" applyFont="1" applyFill="1" applyBorder="1" applyAlignment="1" applyProtection="1">
      <alignment vertical="center"/>
    </xf>
    <xf numFmtId="171" fontId="60" fillId="40" borderId="16" xfId="379" applyNumberFormat="1" applyFont="1" applyFill="1" applyBorder="1" applyAlignment="1" applyProtection="1">
      <alignment vertical="center"/>
    </xf>
    <xf numFmtId="171" fontId="60" fillId="40" borderId="17" xfId="379" applyNumberFormat="1" applyFont="1" applyFill="1" applyBorder="1" applyAlignment="1" applyProtection="1">
      <alignment vertical="center"/>
    </xf>
    <xf numFmtId="171" fontId="59" fillId="39" borderId="15" xfId="379" applyNumberFormat="1" applyFont="1" applyFill="1" applyBorder="1" applyAlignment="1" applyProtection="1">
      <alignment vertical="center"/>
    </xf>
    <xf numFmtId="171" fontId="59" fillId="39" borderId="16" xfId="379" applyNumberFormat="1" applyFont="1" applyFill="1" applyBorder="1" applyAlignment="1" applyProtection="1">
      <alignment vertical="center"/>
    </xf>
    <xf numFmtId="171" fontId="73" fillId="39" borderId="15" xfId="379" applyNumberFormat="1" applyFont="1" applyFill="1" applyBorder="1" applyAlignment="1" applyProtection="1">
      <alignment vertical="center"/>
    </xf>
    <xf numFmtId="0" fontId="0" fillId="33" borderId="30" xfId="0" applyFill="1" applyBorder="1" applyProtection="1">
      <protection locked="0"/>
    </xf>
    <xf numFmtId="0" fontId="83" fillId="28" borderId="0" xfId="0" applyFont="1" applyFill="1" applyProtection="1"/>
    <xf numFmtId="0" fontId="60" fillId="37" borderId="52" xfId="0" applyFont="1" applyFill="1" applyBorder="1" applyAlignment="1" applyProtection="1">
      <alignment horizontal="center"/>
    </xf>
    <xf numFmtId="49" fontId="60" fillId="37" borderId="29" xfId="0" applyNumberFormat="1" applyFont="1" applyFill="1" applyBorder="1" applyAlignment="1" applyProtection="1">
      <alignment horizontal="center"/>
    </xf>
    <xf numFmtId="49" fontId="60" fillId="37" borderId="30" xfId="0" applyNumberFormat="1" applyFont="1" applyFill="1" applyBorder="1" applyAlignment="1" applyProtection="1">
      <alignment horizontal="center"/>
    </xf>
    <xf numFmtId="0" fontId="60" fillId="28" borderId="38" xfId="0" applyFont="1" applyFill="1" applyBorder="1" applyProtection="1"/>
    <xf numFmtId="0" fontId="60" fillId="28" borderId="53" xfId="0" applyFont="1" applyFill="1" applyBorder="1" applyAlignment="1" applyProtection="1">
      <alignment horizontal="center"/>
    </xf>
    <xf numFmtId="0" fontId="60" fillId="28" borderId="54" xfId="0" applyFont="1" applyFill="1" applyBorder="1" applyAlignment="1" applyProtection="1">
      <alignment horizontal="center"/>
    </xf>
    <xf numFmtId="0" fontId="60" fillId="28" borderId="55" xfId="0" applyFont="1" applyFill="1" applyBorder="1" applyAlignment="1" applyProtection="1">
      <alignment horizontal="center"/>
    </xf>
    <xf numFmtId="0" fontId="96" fillId="28" borderId="56" xfId="0" applyFont="1" applyFill="1" applyBorder="1" applyAlignment="1" applyProtection="1">
      <alignment horizontal="right"/>
    </xf>
    <xf numFmtId="0" fontId="96" fillId="28" borderId="57" xfId="0" applyFont="1" applyFill="1" applyBorder="1" applyAlignment="1" applyProtection="1">
      <alignment horizontal="right"/>
    </xf>
    <xf numFmtId="0" fontId="96" fillId="28" borderId="58" xfId="0" applyFont="1" applyFill="1" applyBorder="1" applyAlignment="1" applyProtection="1">
      <alignment horizontal="right"/>
    </xf>
    <xf numFmtId="0" fontId="60" fillId="28" borderId="52" xfId="0" applyFont="1" applyFill="1" applyBorder="1" applyProtection="1"/>
    <xf numFmtId="0" fontId="96" fillId="28" borderId="51" xfId="0" applyFont="1" applyFill="1" applyBorder="1" applyAlignment="1" applyProtection="1">
      <alignment horizontal="right"/>
    </xf>
    <xf numFmtId="0" fontId="96" fillId="28" borderId="49" xfId="0" applyFont="1" applyFill="1" applyBorder="1" applyAlignment="1" applyProtection="1">
      <alignment horizontal="right"/>
    </xf>
    <xf numFmtId="0" fontId="96" fillId="28" borderId="59" xfId="0" applyFont="1" applyFill="1" applyBorder="1" applyAlignment="1" applyProtection="1">
      <alignment horizontal="right"/>
    </xf>
    <xf numFmtId="0" fontId="96" fillId="28" borderId="20" xfId="0" applyFont="1" applyFill="1" applyBorder="1" applyAlignment="1" applyProtection="1">
      <alignment horizontal="right"/>
    </xf>
    <xf numFmtId="0" fontId="35" fillId="32" borderId="15" xfId="0" applyFont="1" applyFill="1" applyBorder="1" applyAlignment="1" applyProtection="1">
      <alignment horizontal="left" vertical="top"/>
      <protection locked="0"/>
    </xf>
    <xf numFmtId="0" fontId="31" fillId="32" borderId="15" xfId="0" applyFont="1" applyFill="1" applyBorder="1" applyAlignment="1" applyProtection="1">
      <alignment horizontal="left" vertical="top"/>
      <protection locked="0"/>
    </xf>
    <xf numFmtId="0" fontId="60" fillId="28" borderId="60" xfId="0" applyFont="1" applyFill="1" applyBorder="1" applyAlignment="1" applyProtection="1">
      <alignment horizontal="center"/>
      <protection locked="0"/>
    </xf>
    <xf numFmtId="0" fontId="60" fillId="28" borderId="17" xfId="0" applyFont="1" applyFill="1" applyBorder="1" applyAlignment="1" applyProtection="1">
      <alignment horizontal="center"/>
      <protection locked="0"/>
    </xf>
    <xf numFmtId="0" fontId="60" fillId="28" borderId="61" xfId="0" applyFont="1" applyFill="1" applyBorder="1" applyAlignment="1" applyProtection="1">
      <alignment horizontal="center"/>
      <protection locked="0"/>
    </xf>
    <xf numFmtId="0" fontId="60" fillId="28" borderId="62" xfId="0" applyFont="1" applyFill="1" applyBorder="1" applyAlignment="1" applyProtection="1">
      <alignment horizontal="center"/>
      <protection locked="0"/>
    </xf>
    <xf numFmtId="0" fontId="60" fillId="28" borderId="63" xfId="0" applyFont="1" applyFill="1" applyBorder="1" applyAlignment="1" applyProtection="1">
      <alignment horizontal="center"/>
      <protection locked="0"/>
    </xf>
    <xf numFmtId="0" fontId="60" fillId="28" borderId="64" xfId="0" applyFont="1" applyFill="1" applyBorder="1" applyAlignment="1" applyProtection="1">
      <alignment horizontal="center"/>
      <protection locked="0"/>
    </xf>
    <xf numFmtId="0" fontId="0" fillId="33" borderId="10" xfId="0" applyFill="1" applyBorder="1" applyAlignment="1" applyProtection="1">
      <alignment wrapText="1"/>
      <protection locked="0"/>
    </xf>
    <xf numFmtId="0" fontId="60" fillId="28" borderId="140" xfId="0" applyFont="1" applyFill="1" applyBorder="1" applyAlignment="1" applyProtection="1">
      <alignment horizontal="center"/>
    </xf>
    <xf numFmtId="0" fontId="60" fillId="28" borderId="141" xfId="0" applyFont="1" applyFill="1" applyBorder="1" applyAlignment="1" applyProtection="1">
      <alignment horizontal="center"/>
    </xf>
    <xf numFmtId="0" fontId="60" fillId="28" borderId="142" xfId="0" applyFont="1" applyFill="1" applyBorder="1" applyAlignment="1" applyProtection="1">
      <alignment horizontal="center"/>
    </xf>
    <xf numFmtId="0" fontId="60" fillId="28" borderId="143" xfId="0" applyFont="1" applyFill="1" applyBorder="1" applyAlignment="1" applyProtection="1">
      <alignment horizontal="center"/>
    </xf>
    <xf numFmtId="0" fontId="60" fillId="28" borderId="144" xfId="0" applyFont="1" applyFill="1" applyBorder="1" applyAlignment="1" applyProtection="1">
      <alignment horizontal="center"/>
    </xf>
    <xf numFmtId="0" fontId="60" fillId="28" borderId="145" xfId="0" applyFont="1" applyFill="1" applyBorder="1" applyAlignment="1" applyProtection="1">
      <alignment horizontal="center"/>
    </xf>
    <xf numFmtId="0" fontId="60" fillId="28" borderId="146" xfId="0" applyFont="1" applyFill="1" applyBorder="1" applyAlignment="1" applyProtection="1">
      <alignment horizontal="center"/>
      <protection locked="0"/>
    </xf>
    <xf numFmtId="0" fontId="60" fillId="28" borderId="147" xfId="0" applyFont="1" applyFill="1" applyBorder="1" applyAlignment="1" applyProtection="1">
      <alignment horizontal="center"/>
      <protection locked="0"/>
    </xf>
    <xf numFmtId="0" fontId="60" fillId="28" borderId="148" xfId="0" applyFont="1" applyFill="1" applyBorder="1" applyAlignment="1" applyProtection="1">
      <alignment horizontal="center"/>
      <protection locked="0"/>
    </xf>
    <xf numFmtId="0" fontId="76" fillId="28" borderId="18" xfId="0" applyFont="1" applyFill="1" applyBorder="1" applyProtection="1">
      <protection locked="0"/>
    </xf>
    <xf numFmtId="0" fontId="60" fillId="28" borderId="0" xfId="0" applyFont="1" applyFill="1" applyProtection="1">
      <protection locked="0"/>
    </xf>
    <xf numFmtId="0" fontId="77" fillId="28" borderId="0" xfId="0" applyFont="1" applyFill="1" applyProtection="1">
      <protection locked="0"/>
    </xf>
    <xf numFmtId="0" fontId="0" fillId="28" borderId="0" xfId="0" applyFont="1" applyFill="1" applyProtection="1">
      <protection locked="0"/>
    </xf>
    <xf numFmtId="172" fontId="81" fillId="28" borderId="0" xfId="0" applyNumberFormat="1" applyFont="1" applyFill="1" applyProtection="1">
      <protection locked="0"/>
    </xf>
    <xf numFmtId="172" fontId="0" fillId="28" borderId="0" xfId="0" applyNumberFormat="1" applyFont="1" applyFill="1" applyProtection="1">
      <protection locked="0"/>
    </xf>
    <xf numFmtId="172" fontId="79" fillId="28" borderId="0" xfId="541" applyFont="1" applyFill="1" applyAlignment="1" applyProtection="1">
      <alignment horizontal="center"/>
      <protection locked="0"/>
    </xf>
    <xf numFmtId="172" fontId="0" fillId="28" borderId="0" xfId="0" applyNumberFormat="1" applyFont="1" applyFill="1" applyAlignment="1" applyProtection="1">
      <alignment horizontal="center"/>
      <protection locked="0"/>
    </xf>
    <xf numFmtId="172" fontId="80" fillId="28" borderId="0" xfId="0" applyNumberFormat="1" applyFont="1" applyFill="1" applyProtection="1">
      <protection locked="0"/>
    </xf>
    <xf numFmtId="172" fontId="92" fillId="28" borderId="0" xfId="0" applyNumberFormat="1" applyFont="1" applyFill="1" applyAlignment="1" applyProtection="1">
      <alignment horizontal="right"/>
      <protection locked="0"/>
    </xf>
    <xf numFmtId="172" fontId="0" fillId="28" borderId="0" xfId="0" applyNumberFormat="1" applyFont="1" applyFill="1" applyAlignment="1" applyProtection="1">
      <alignment horizontal="right"/>
      <protection locked="0"/>
    </xf>
    <xf numFmtId="172" fontId="0" fillId="28" borderId="0" xfId="0" applyNumberFormat="1" applyFont="1" applyFill="1" applyAlignment="1" applyProtection="1">
      <alignment horizontal="left"/>
      <protection locked="0"/>
    </xf>
    <xf numFmtId="172" fontId="60" fillId="28" borderId="0" xfId="0" applyNumberFormat="1" applyFont="1" applyFill="1" applyAlignment="1" applyProtection="1">
      <alignment horizontal="right"/>
      <protection locked="0"/>
    </xf>
    <xf numFmtId="172" fontId="91" fillId="28" borderId="0" xfId="0" applyNumberFormat="1" applyFont="1" applyFill="1" applyAlignment="1" applyProtection="1">
      <alignment horizontal="right"/>
      <protection locked="0"/>
    </xf>
    <xf numFmtId="172" fontId="93" fillId="28" borderId="0" xfId="0" applyNumberFormat="1" applyFont="1" applyFill="1" applyAlignment="1" applyProtection="1">
      <alignment horizontal="right"/>
      <protection locked="0"/>
    </xf>
    <xf numFmtId="172" fontId="68" fillId="28" borderId="0" xfId="0" applyNumberFormat="1" applyFont="1" applyFill="1" applyAlignment="1" applyProtection="1">
      <alignment horizontal="right"/>
      <protection locked="0"/>
    </xf>
    <xf numFmtId="172" fontId="91" fillId="28" borderId="0" xfId="0" applyNumberFormat="1" applyFont="1" applyFill="1" applyBorder="1" applyAlignment="1" applyProtection="1">
      <alignment horizontal="right" vertical="center"/>
      <protection locked="0"/>
    </xf>
    <xf numFmtId="172" fontId="82" fillId="36" borderId="38" xfId="0" applyNumberFormat="1" applyFont="1" applyFill="1" applyBorder="1" applyAlignment="1" applyProtection="1">
      <alignment horizontal="center"/>
      <protection locked="0"/>
    </xf>
    <xf numFmtId="172" fontId="82" fillId="36" borderId="39" xfId="0" applyNumberFormat="1" applyFont="1" applyFill="1" applyBorder="1" applyAlignment="1" applyProtection="1">
      <alignment horizontal="center"/>
      <protection locked="0"/>
    </xf>
    <xf numFmtId="172" fontId="82" fillId="36" borderId="40" xfId="0" applyNumberFormat="1" applyFont="1" applyFill="1" applyBorder="1" applyAlignment="1" applyProtection="1">
      <alignment horizontal="center"/>
      <protection locked="0"/>
    </xf>
    <xf numFmtId="172" fontId="0" fillId="28" borderId="0" xfId="0" applyNumberFormat="1" applyFont="1" applyFill="1" applyBorder="1" applyProtection="1">
      <protection locked="0"/>
    </xf>
    <xf numFmtId="172" fontId="91" fillId="28" borderId="0" xfId="0" applyNumberFormat="1" applyFont="1" applyFill="1" applyAlignment="1" applyProtection="1">
      <alignment horizontal="right" vertical="center"/>
      <protection locked="0"/>
    </xf>
    <xf numFmtId="0" fontId="92" fillId="28" borderId="0" xfId="0" applyFont="1" applyFill="1" applyBorder="1" applyAlignment="1" applyProtection="1">
      <alignment horizontal="right"/>
      <protection locked="0"/>
    </xf>
    <xf numFmtId="0" fontId="91" fillId="28" borderId="0" xfId="0" applyFont="1" applyFill="1" applyBorder="1" applyAlignment="1" applyProtection="1">
      <alignment horizontal="right"/>
      <protection locked="0"/>
    </xf>
    <xf numFmtId="172" fontId="60" fillId="36" borderId="38" xfId="0" applyNumberFormat="1" applyFont="1" applyFill="1" applyBorder="1" applyAlignment="1" applyProtection="1">
      <protection locked="0"/>
    </xf>
    <xf numFmtId="172" fontId="0" fillId="36" borderId="39" xfId="0" applyNumberFormat="1" applyFont="1" applyFill="1" applyBorder="1" applyAlignment="1" applyProtection="1">
      <alignment horizontal="center"/>
      <protection locked="0"/>
    </xf>
    <xf numFmtId="172" fontId="0" fillId="36" borderId="40" xfId="0" applyNumberFormat="1" applyFont="1" applyFill="1" applyBorder="1" applyAlignment="1" applyProtection="1">
      <alignment horizontal="center"/>
      <protection locked="0"/>
    </xf>
    <xf numFmtId="172" fontId="60" fillId="28" borderId="0" xfId="0" applyNumberFormat="1" applyFont="1" applyFill="1" applyBorder="1" applyAlignment="1" applyProtection="1">
      <alignment horizontal="right"/>
      <protection locked="0"/>
    </xf>
    <xf numFmtId="172" fontId="0" fillId="28" borderId="0" xfId="0" applyNumberFormat="1" applyFont="1" applyFill="1" applyBorder="1" applyAlignment="1" applyProtection="1">
      <alignment horizontal="right"/>
      <protection locked="0"/>
    </xf>
    <xf numFmtId="0" fontId="0" fillId="28" borderId="0" xfId="0" applyFont="1" applyFill="1" applyBorder="1" applyProtection="1">
      <protection locked="0"/>
    </xf>
    <xf numFmtId="0" fontId="67" fillId="28" borderId="0" xfId="0" applyFont="1" applyFill="1" applyAlignment="1" applyProtection="1">
      <alignment horizontal="left"/>
      <protection locked="0"/>
    </xf>
    <xf numFmtId="0" fontId="0" fillId="28" borderId="0" xfId="0" applyFill="1" applyAlignment="1" applyProtection="1">
      <alignment horizontal="center"/>
      <protection locked="0"/>
    </xf>
    <xf numFmtId="0" fontId="68" fillId="28" borderId="0" xfId="0" applyFont="1" applyFill="1" applyAlignment="1" applyProtection="1">
      <alignment horizontal="left"/>
      <protection locked="0"/>
    </xf>
    <xf numFmtId="0" fontId="68" fillId="28" borderId="0" xfId="0" applyFont="1" applyFill="1" applyAlignment="1" applyProtection="1">
      <alignment horizontal="center"/>
      <protection locked="0"/>
    </xf>
    <xf numFmtId="0" fontId="42" fillId="29" borderId="20" xfId="0" applyFont="1" applyFill="1" applyBorder="1" applyAlignment="1" applyProtection="1">
      <alignment vertical="top" wrapText="1"/>
      <protection locked="0"/>
    </xf>
    <xf numFmtId="0" fontId="42" fillId="29" borderId="35" xfId="0" applyFont="1" applyFill="1" applyBorder="1" applyAlignment="1" applyProtection="1">
      <alignment horizontal="center" vertical="top" wrapText="1"/>
      <protection locked="0"/>
    </xf>
    <xf numFmtId="0" fontId="0" fillId="24" borderId="0" xfId="0" applyFill="1" applyBorder="1" applyProtection="1">
      <protection locked="0"/>
    </xf>
    <xf numFmtId="43" fontId="59" fillId="24" borderId="0" xfId="379" applyFont="1" applyFill="1" applyBorder="1" applyProtection="1">
      <protection locked="0"/>
    </xf>
    <xf numFmtId="0" fontId="39" fillId="24" borderId="10" xfId="0" applyFont="1" applyFill="1" applyBorder="1" applyAlignment="1" applyProtection="1">
      <alignment horizontal="left" vertical="top"/>
      <protection locked="0"/>
    </xf>
    <xf numFmtId="0" fontId="35" fillId="32" borderId="15" xfId="0" applyFont="1" applyFill="1" applyBorder="1" applyAlignment="1" applyProtection="1">
      <alignment horizontal="left" vertical="top" wrapText="1"/>
      <protection locked="0"/>
    </xf>
    <xf numFmtId="49" fontId="40" fillId="32" borderId="70" xfId="0" applyNumberFormat="1" applyFont="1" applyFill="1" applyBorder="1" applyAlignment="1" applyProtection="1">
      <alignment horizontal="center" vertical="top" wrapText="1"/>
      <protection locked="0"/>
    </xf>
    <xf numFmtId="43" fontId="40" fillId="32" borderId="17" xfId="379" applyFont="1" applyFill="1" applyBorder="1" applyAlignment="1" applyProtection="1">
      <alignment horizontal="center" vertical="top" wrapText="1"/>
      <protection locked="0"/>
    </xf>
    <xf numFmtId="0" fontId="40" fillId="24" borderId="10" xfId="0" applyFont="1" applyFill="1" applyBorder="1" applyAlignment="1" applyProtection="1">
      <alignment horizontal="center" vertical="top" wrapText="1"/>
      <protection locked="0"/>
    </xf>
    <xf numFmtId="0" fontId="35" fillId="32" borderId="32" xfId="0" applyFont="1" applyFill="1" applyBorder="1" applyAlignment="1" applyProtection="1">
      <alignment horizontal="left" vertical="top" wrapText="1"/>
      <protection locked="0"/>
    </xf>
    <xf numFmtId="170" fontId="40" fillId="32" borderId="88" xfId="0" applyNumberFormat="1" applyFont="1" applyFill="1" applyBorder="1" applyAlignment="1" applyProtection="1">
      <alignment horizontal="center" vertical="top" wrapText="1"/>
      <protection locked="0"/>
    </xf>
    <xf numFmtId="170" fontId="40" fillId="32" borderId="89" xfId="0" applyNumberFormat="1" applyFont="1" applyFill="1" applyBorder="1" applyAlignment="1" applyProtection="1">
      <alignment horizontal="center" vertical="top" wrapText="1"/>
      <protection locked="0"/>
    </xf>
    <xf numFmtId="43" fontId="40" fillId="32" borderId="24" xfId="379" applyFont="1" applyFill="1" applyBorder="1" applyAlignment="1" applyProtection="1">
      <alignment horizontal="center" vertical="top" wrapText="1"/>
      <protection locked="0"/>
    </xf>
    <xf numFmtId="43" fontId="59" fillId="32" borderId="68" xfId="379" applyFont="1" applyFill="1" applyBorder="1" applyAlignment="1" applyProtection="1">
      <alignment vertical="top" wrapText="1"/>
      <protection locked="0"/>
    </xf>
    <xf numFmtId="43" fontId="59" fillId="32" borderId="17" xfId="379" applyFont="1" applyFill="1" applyBorder="1" applyProtection="1">
      <protection locked="0"/>
    </xf>
    <xf numFmtId="0" fontId="38" fillId="24" borderId="0" xfId="0" applyFont="1" applyFill="1" applyBorder="1" applyProtection="1">
      <protection locked="0"/>
    </xf>
    <xf numFmtId="43" fontId="59" fillId="34" borderId="26" xfId="379" applyFont="1" applyFill="1" applyBorder="1" applyAlignment="1" applyProtection="1">
      <alignment vertical="top" wrapText="1"/>
      <protection locked="0"/>
    </xf>
    <xf numFmtId="0" fontId="83" fillId="37" borderId="99" xfId="0" applyFont="1" applyFill="1" applyBorder="1" applyAlignment="1" applyProtection="1">
      <alignment vertical="center"/>
    </xf>
    <xf numFmtId="0" fontId="83" fillId="37" borderId="100" xfId="0" applyFont="1" applyFill="1" applyBorder="1" applyAlignment="1" applyProtection="1">
      <alignment vertical="center"/>
    </xf>
    <xf numFmtId="0" fontId="83" fillId="37" borderId="0" xfId="0" applyFont="1" applyFill="1" applyBorder="1" applyAlignment="1" applyProtection="1">
      <alignment vertical="center"/>
    </xf>
    <xf numFmtId="0" fontId="83" fillId="37" borderId="98" xfId="0" applyFont="1" applyFill="1" applyBorder="1" applyAlignment="1" applyProtection="1">
      <alignment vertical="center"/>
    </xf>
    <xf numFmtId="0" fontId="86" fillId="37" borderId="103" xfId="0" applyFont="1" applyFill="1" applyBorder="1" applyAlignment="1" applyProtection="1">
      <alignment vertical="center"/>
    </xf>
    <xf numFmtId="0" fontId="84" fillId="37" borderId="101" xfId="0" applyFont="1" applyFill="1" applyBorder="1" applyAlignment="1" applyProtection="1">
      <alignment vertical="center"/>
    </xf>
    <xf numFmtId="0" fontId="84" fillId="37" borderId="102" xfId="0" applyFont="1" applyFill="1" applyBorder="1" applyAlignment="1" applyProtection="1">
      <alignment vertical="center"/>
    </xf>
    <xf numFmtId="43" fontId="59" fillId="24" borderId="0" xfId="379" applyFont="1" applyFill="1" applyBorder="1" applyAlignment="1" applyProtection="1">
      <alignment vertical="top" wrapText="1"/>
    </xf>
    <xf numFmtId="0" fontId="75" fillId="34" borderId="15" xfId="0" applyNumberFormat="1" applyFont="1" applyFill="1" applyBorder="1" applyAlignment="1" applyProtection="1">
      <alignment vertical="center"/>
      <protection locked="0"/>
    </xf>
    <xf numFmtId="0" fontId="75" fillId="34" borderId="14" xfId="0" applyNumberFormat="1" applyFont="1" applyFill="1" applyBorder="1" applyAlignment="1" applyProtection="1">
      <alignment vertical="center"/>
      <protection locked="0"/>
    </xf>
    <xf numFmtId="49" fontId="75" fillId="34" borderId="15" xfId="0" applyNumberFormat="1" applyFont="1" applyFill="1" applyBorder="1" applyAlignment="1" applyProtection="1">
      <alignment horizontal="center" vertical="center"/>
      <protection locked="0"/>
    </xf>
    <xf numFmtId="49" fontId="75" fillId="34" borderId="14" xfId="0" applyNumberFormat="1" applyFont="1" applyFill="1" applyBorder="1" applyAlignment="1" applyProtection="1">
      <alignment horizontal="center" vertical="center"/>
      <protection locked="0"/>
    </xf>
    <xf numFmtId="49" fontId="75" fillId="34" borderId="16" xfId="0" applyNumberFormat="1" applyFont="1" applyFill="1" applyBorder="1" applyAlignment="1" applyProtection="1">
      <alignment horizontal="center" vertical="center"/>
      <protection locked="0"/>
    </xf>
    <xf numFmtId="0" fontId="75" fillId="34" borderId="16" xfId="379" applyNumberFormat="1" applyFont="1" applyFill="1" applyBorder="1" applyAlignment="1" applyProtection="1">
      <alignment horizontal="center" vertical="center"/>
      <protection locked="0"/>
    </xf>
    <xf numFmtId="49" fontId="75" fillId="32" borderId="11" xfId="0" applyNumberFormat="1" applyFont="1" applyFill="1" applyBorder="1" applyAlignment="1" applyProtection="1">
      <alignment horizontal="center" vertical="center" textRotation="45"/>
      <protection locked="0"/>
    </xf>
    <xf numFmtId="49" fontId="75" fillId="32" borderId="18" xfId="0" applyNumberFormat="1" applyFont="1" applyFill="1" applyBorder="1" applyAlignment="1" applyProtection="1">
      <alignment horizontal="center" vertical="center" textRotation="45"/>
      <protection locked="0"/>
    </xf>
    <xf numFmtId="49" fontId="75" fillId="32" borderId="23" xfId="0" applyNumberFormat="1" applyFont="1" applyFill="1" applyBorder="1" applyAlignment="1" applyProtection="1">
      <alignment horizontal="center" vertical="center" textRotation="45"/>
      <protection locked="0"/>
    </xf>
    <xf numFmtId="49" fontId="75" fillId="32" borderId="15" xfId="0" applyNumberFormat="1" applyFont="1" applyFill="1" applyBorder="1" applyAlignment="1" applyProtection="1">
      <alignment horizontal="center" vertical="center" textRotation="45"/>
      <protection locked="0"/>
    </xf>
    <xf numFmtId="49" fontId="75" fillId="32" borderId="14" xfId="0" applyNumberFormat="1" applyFont="1" applyFill="1" applyBorder="1" applyAlignment="1" applyProtection="1">
      <alignment horizontal="center" vertical="center" textRotation="45"/>
      <protection locked="0"/>
    </xf>
    <xf numFmtId="49" fontId="75" fillId="32" borderId="16" xfId="0" applyNumberFormat="1" applyFont="1" applyFill="1" applyBorder="1" applyAlignment="1" applyProtection="1">
      <alignment horizontal="center" vertical="center" textRotation="45"/>
      <protection locked="0"/>
    </xf>
    <xf numFmtId="0" fontId="75" fillId="32" borderId="46" xfId="379" applyNumberFormat="1" applyFont="1" applyFill="1" applyBorder="1" applyAlignment="1" applyProtection="1">
      <alignment horizontal="center" vertical="center" textRotation="45"/>
      <protection locked="0"/>
    </xf>
    <xf numFmtId="0" fontId="75" fillId="34" borderId="17" xfId="0" applyNumberFormat="1" applyFont="1" applyFill="1" applyBorder="1" applyAlignment="1" applyProtection="1">
      <alignment vertical="center"/>
      <protection locked="0"/>
    </xf>
    <xf numFmtId="0" fontId="75" fillId="34" borderId="15" xfId="0" applyNumberFormat="1" applyFont="1" applyFill="1" applyBorder="1" applyAlignment="1" applyProtection="1">
      <alignment horizontal="center" vertical="center"/>
      <protection locked="0"/>
    </xf>
    <xf numFmtId="0" fontId="75" fillId="34" borderId="14" xfId="0" applyNumberFormat="1" applyFont="1" applyFill="1" applyBorder="1" applyAlignment="1" applyProtection="1">
      <alignment horizontal="center" vertical="center"/>
      <protection locked="0"/>
    </xf>
    <xf numFmtId="0" fontId="75" fillId="34" borderId="16" xfId="0" applyNumberFormat="1" applyFont="1" applyFill="1" applyBorder="1" applyAlignment="1" applyProtection="1">
      <alignment horizontal="center" vertical="center"/>
      <protection locked="0"/>
    </xf>
    <xf numFmtId="0" fontId="75" fillId="34" borderId="17" xfId="379" applyNumberFormat="1" applyFont="1" applyFill="1" applyBorder="1" applyAlignment="1" applyProtection="1">
      <alignment horizontal="center" vertical="center"/>
      <protection locked="0"/>
    </xf>
    <xf numFmtId="0" fontId="75" fillId="39" borderId="17" xfId="0" applyNumberFormat="1" applyFont="1" applyFill="1" applyBorder="1" applyAlignment="1" applyProtection="1">
      <alignment vertical="center"/>
      <protection locked="0"/>
    </xf>
    <xf numFmtId="0" fontId="75" fillId="32" borderId="32" xfId="0" applyNumberFormat="1" applyFont="1" applyFill="1" applyBorder="1" applyAlignment="1" applyProtection="1">
      <alignment vertical="center"/>
      <protection locked="0"/>
    </xf>
    <xf numFmtId="0" fontId="75" fillId="32" borderId="45" xfId="0" applyNumberFormat="1" applyFont="1" applyFill="1" applyBorder="1" applyAlignment="1" applyProtection="1">
      <alignment vertical="center"/>
      <protection locked="0"/>
    </xf>
    <xf numFmtId="0" fontId="75" fillId="32" borderId="15" xfId="0" applyNumberFormat="1" applyFont="1" applyFill="1" applyBorder="1" applyAlignment="1" applyProtection="1">
      <alignment vertical="center"/>
      <protection locked="0"/>
    </xf>
    <xf numFmtId="0" fontId="75" fillId="32" borderId="14" xfId="0" applyNumberFormat="1" applyFont="1" applyFill="1" applyBorder="1" applyAlignment="1" applyProtection="1">
      <alignment vertical="center"/>
      <protection locked="0"/>
    </xf>
    <xf numFmtId="0" fontId="75" fillId="32" borderId="16" xfId="0" applyNumberFormat="1" applyFont="1" applyFill="1" applyBorder="1" applyAlignment="1" applyProtection="1">
      <alignment vertical="center"/>
      <protection locked="0"/>
    </xf>
    <xf numFmtId="0" fontId="60" fillId="32" borderId="16" xfId="0" applyFont="1" applyFill="1" applyBorder="1" applyAlignment="1" applyProtection="1">
      <protection locked="0"/>
    </xf>
    <xf numFmtId="0" fontId="60" fillId="32" borderId="32" xfId="0" applyNumberFormat="1" applyFont="1" applyFill="1" applyBorder="1" applyAlignment="1" applyProtection="1">
      <alignment vertical="center"/>
      <protection locked="0"/>
    </xf>
    <xf numFmtId="0" fontId="60" fillId="32" borderId="32" xfId="0" applyNumberFormat="1" applyFont="1" applyFill="1" applyBorder="1" applyAlignment="1" applyProtection="1">
      <alignment horizontal="center" vertical="center"/>
      <protection locked="0"/>
    </xf>
    <xf numFmtId="0" fontId="75" fillId="32" borderId="15" xfId="0" applyNumberFormat="1" applyFont="1" applyFill="1" applyBorder="1" applyAlignment="1" applyProtection="1">
      <alignment horizontal="center" vertical="center"/>
      <protection locked="0"/>
    </xf>
    <xf numFmtId="0" fontId="75" fillId="32" borderId="14" xfId="0" applyNumberFormat="1" applyFont="1" applyFill="1" applyBorder="1" applyAlignment="1" applyProtection="1">
      <alignment horizontal="center" vertical="center"/>
      <protection locked="0"/>
    </xf>
    <xf numFmtId="0" fontId="75" fillId="32" borderId="16" xfId="0" applyNumberFormat="1" applyFont="1" applyFill="1" applyBorder="1" applyAlignment="1" applyProtection="1">
      <alignment horizontal="center" vertical="center"/>
      <protection locked="0"/>
    </xf>
    <xf numFmtId="0" fontId="75" fillId="32" borderId="17" xfId="379" applyNumberFormat="1" applyFont="1" applyFill="1" applyBorder="1" applyAlignment="1" applyProtection="1">
      <alignment vertical="center"/>
      <protection locked="0"/>
    </xf>
    <xf numFmtId="0" fontId="60" fillId="32" borderId="15" xfId="0" applyNumberFormat="1" applyFont="1" applyFill="1" applyBorder="1" applyAlignment="1" applyProtection="1">
      <alignment vertical="center"/>
      <protection locked="0"/>
    </xf>
    <xf numFmtId="0" fontId="60" fillId="32" borderId="17" xfId="0" applyNumberFormat="1" applyFont="1" applyFill="1" applyBorder="1" applyAlignment="1" applyProtection="1">
      <alignment vertical="center"/>
      <protection locked="0"/>
    </xf>
    <xf numFmtId="171" fontId="75" fillId="32" borderId="15" xfId="379" applyNumberFormat="1" applyFont="1" applyFill="1" applyBorder="1" applyAlignment="1" applyProtection="1">
      <alignment horizontal="center" vertical="center"/>
      <protection locked="0"/>
    </xf>
    <xf numFmtId="171" fontId="75" fillId="32" borderId="14" xfId="379" applyNumberFormat="1" applyFont="1" applyFill="1" applyBorder="1" applyAlignment="1" applyProtection="1">
      <alignment horizontal="center" vertical="center"/>
      <protection locked="0"/>
    </xf>
    <xf numFmtId="171" fontId="75" fillId="32" borderId="16" xfId="379" applyNumberFormat="1" applyFont="1" applyFill="1" applyBorder="1" applyAlignment="1" applyProtection="1">
      <alignment horizontal="center" vertical="center"/>
      <protection locked="0"/>
    </xf>
    <xf numFmtId="171" fontId="75" fillId="32" borderId="16" xfId="379" applyNumberFormat="1" applyFont="1" applyFill="1" applyBorder="1" applyAlignment="1" applyProtection="1">
      <alignment vertical="center"/>
      <protection locked="0"/>
    </xf>
    <xf numFmtId="0" fontId="60" fillId="39" borderId="17" xfId="0" applyNumberFormat="1" applyFont="1" applyFill="1" applyBorder="1" applyAlignment="1" applyProtection="1">
      <alignment vertical="center"/>
      <protection locked="0"/>
    </xf>
    <xf numFmtId="0" fontId="60" fillId="39" borderId="32" xfId="0" applyNumberFormat="1" applyFont="1" applyFill="1" applyBorder="1" applyAlignment="1" applyProtection="1">
      <alignment vertical="center"/>
      <protection locked="0"/>
    </xf>
    <xf numFmtId="0" fontId="60" fillId="32" borderId="14" xfId="0" applyNumberFormat="1" applyFont="1" applyFill="1" applyBorder="1" applyAlignment="1" applyProtection="1">
      <alignment horizontal="right" vertical="center"/>
      <protection locked="0"/>
    </xf>
    <xf numFmtId="171" fontId="60" fillId="32" borderId="15" xfId="379" applyNumberFormat="1" applyFont="1" applyFill="1" applyBorder="1" applyAlignment="1" applyProtection="1">
      <alignment horizontal="center" vertical="center"/>
      <protection locked="0"/>
    </xf>
    <xf numFmtId="171" fontId="60" fillId="32" borderId="14" xfId="379" applyNumberFormat="1" applyFont="1" applyFill="1" applyBorder="1" applyAlignment="1" applyProtection="1">
      <alignment horizontal="center" vertical="center"/>
      <protection locked="0"/>
    </xf>
    <xf numFmtId="171" fontId="60" fillId="32" borderId="16" xfId="379" applyNumberFormat="1" applyFont="1" applyFill="1" applyBorder="1" applyAlignment="1" applyProtection="1">
      <alignment horizontal="center" vertical="center"/>
      <protection locked="0"/>
    </xf>
    <xf numFmtId="171" fontId="59" fillId="32" borderId="16" xfId="379" applyNumberFormat="1" applyFont="1" applyFill="1" applyBorder="1" applyAlignment="1" applyProtection="1">
      <alignment vertical="center"/>
      <protection locked="0"/>
    </xf>
    <xf numFmtId="0" fontId="60" fillId="40" borderId="17" xfId="0" applyNumberFormat="1" applyFont="1" applyFill="1" applyBorder="1" applyAlignment="1" applyProtection="1">
      <alignment vertical="center"/>
      <protection locked="0"/>
    </xf>
    <xf numFmtId="0" fontId="60" fillId="40" borderId="15" xfId="0" applyNumberFormat="1" applyFont="1" applyFill="1" applyBorder="1" applyAlignment="1" applyProtection="1">
      <alignment vertical="center"/>
      <protection locked="0"/>
    </xf>
    <xf numFmtId="0" fontId="74" fillId="28" borderId="0" xfId="0" applyNumberFormat="1" applyFont="1" applyFill="1" applyBorder="1" applyAlignment="1" applyProtection="1">
      <alignment vertical="center"/>
      <protection locked="0"/>
    </xf>
    <xf numFmtId="0" fontId="0" fillId="28" borderId="0" xfId="0" applyNumberFormat="1" applyFont="1" applyFill="1" applyBorder="1" applyAlignment="1" applyProtection="1">
      <alignment vertical="center"/>
      <protection locked="0"/>
    </xf>
    <xf numFmtId="0" fontId="75" fillId="35" borderId="32" xfId="0" applyNumberFormat="1" applyFont="1" applyFill="1" applyBorder="1" applyAlignment="1" applyProtection="1">
      <alignment horizontal="center" vertical="center" textRotation="45"/>
      <protection locked="0"/>
    </xf>
    <xf numFmtId="0" fontId="75" fillId="35" borderId="45" xfId="0" applyNumberFormat="1" applyFont="1" applyFill="1" applyBorder="1" applyAlignment="1" applyProtection="1">
      <alignment horizontal="center" vertical="center" textRotation="45"/>
      <protection locked="0"/>
    </xf>
    <xf numFmtId="0" fontId="75" fillId="35" borderId="46" xfId="0" applyNumberFormat="1" applyFont="1" applyFill="1" applyBorder="1" applyAlignment="1" applyProtection="1">
      <alignment horizontal="center" vertical="center" textRotation="45"/>
      <protection locked="0"/>
    </xf>
    <xf numFmtId="0" fontId="75" fillId="35" borderId="15" xfId="0" applyNumberFormat="1" applyFont="1" applyFill="1" applyBorder="1" applyAlignment="1" applyProtection="1">
      <alignment vertical="center"/>
      <protection locked="0"/>
    </xf>
    <xf numFmtId="0" fontId="6" fillId="28" borderId="0" xfId="0" applyNumberFormat="1" applyFont="1" applyFill="1" applyBorder="1" applyAlignment="1" applyProtection="1">
      <alignment horizontal="right" vertical="center"/>
      <protection locked="0"/>
    </xf>
    <xf numFmtId="0" fontId="6" fillId="28" borderId="0" xfId="0" applyNumberFormat="1" applyFont="1" applyFill="1" applyBorder="1" applyAlignment="1" applyProtection="1">
      <alignment horizontal="right" vertical="center" wrapText="1"/>
      <protection locked="0"/>
    </xf>
    <xf numFmtId="4" fontId="2" fillId="0" borderId="15" xfId="511" applyNumberFormat="1" applyFont="1" applyFill="1" applyBorder="1" applyAlignment="1" applyProtection="1">
      <alignment horizontal="center" wrapText="1"/>
      <protection locked="0"/>
    </xf>
    <xf numFmtId="38" fontId="2" fillId="0" borderId="14" xfId="382" applyNumberFormat="1" applyFont="1" applyFill="1" applyBorder="1" applyAlignment="1" applyProtection="1">
      <alignment horizontal="center" wrapText="1"/>
      <protection locked="0"/>
    </xf>
    <xf numFmtId="38" fontId="2" fillId="0" borderId="15" xfId="511" applyNumberFormat="1" applyFont="1" applyBorder="1" applyAlignment="1" applyProtection="1">
      <alignment horizontal="center"/>
      <protection locked="0"/>
    </xf>
    <xf numFmtId="4" fontId="2" fillId="0" borderId="14" xfId="511" applyNumberFormat="1" applyFont="1" applyFill="1" applyBorder="1" applyAlignment="1" applyProtection="1">
      <alignment horizontal="center" wrapText="1"/>
      <protection locked="0"/>
    </xf>
    <xf numFmtId="167" fontId="2" fillId="0" borderId="16" xfId="511" applyNumberFormat="1" applyFont="1" applyBorder="1" applyAlignment="1" applyProtection="1">
      <alignment horizontal="center"/>
      <protection locked="0"/>
    </xf>
    <xf numFmtId="0" fontId="42" fillId="33" borderId="17" xfId="0" applyFont="1" applyFill="1" applyBorder="1" applyAlignment="1" applyProtection="1">
      <alignment vertical="top" wrapText="1"/>
      <protection locked="0"/>
    </xf>
    <xf numFmtId="0" fontId="42" fillId="33" borderId="90" xfId="0" applyFont="1" applyFill="1" applyBorder="1" applyAlignment="1" applyProtection="1">
      <alignment horizontal="center" vertical="top" wrapText="1"/>
      <protection locked="0"/>
    </xf>
    <xf numFmtId="0" fontId="42" fillId="33" borderId="70" xfId="0" applyFont="1" applyFill="1" applyBorder="1" applyAlignment="1" applyProtection="1">
      <alignment horizontal="center" vertical="top" wrapText="1"/>
      <protection locked="0"/>
    </xf>
    <xf numFmtId="0" fontId="42" fillId="33" borderId="91" xfId="0" applyFont="1" applyFill="1" applyBorder="1" applyAlignment="1" applyProtection="1">
      <alignment horizontal="center" vertical="top" wrapText="1"/>
      <protection locked="0"/>
    </xf>
    <xf numFmtId="0" fontId="42" fillId="33" borderId="16" xfId="0" applyFont="1" applyFill="1" applyBorder="1" applyAlignment="1" applyProtection="1">
      <alignment horizontal="center" vertical="top" wrapText="1"/>
      <protection locked="0"/>
    </xf>
    <xf numFmtId="43" fontId="42" fillId="33" borderId="17" xfId="379" applyFont="1" applyFill="1" applyBorder="1" applyAlignment="1" applyProtection="1">
      <alignment horizontal="center" vertical="top" wrapText="1"/>
      <protection locked="0"/>
    </xf>
    <xf numFmtId="170" fontId="78" fillId="28" borderId="38" xfId="0" quotePrefix="1" applyNumberFormat="1" applyFont="1" applyFill="1" applyBorder="1" applyAlignment="1" applyProtection="1">
      <alignment horizontal="center"/>
      <protection locked="0"/>
    </xf>
    <xf numFmtId="170" fontId="78" fillId="28" borderId="52" xfId="0" quotePrefix="1" applyNumberFormat="1" applyFont="1" applyFill="1" applyBorder="1" applyAlignment="1" applyProtection="1">
      <alignment horizontal="center"/>
      <protection locked="0"/>
    </xf>
    <xf numFmtId="170" fontId="40" fillId="32" borderId="90" xfId="0" applyNumberFormat="1" applyFont="1" applyFill="1" applyBorder="1" applyAlignment="1" applyProtection="1">
      <alignment horizontal="center" vertical="top" wrapText="1"/>
    </xf>
    <xf numFmtId="170" fontId="40" fillId="32" borderId="70" xfId="0" applyNumberFormat="1" applyFont="1" applyFill="1" applyBorder="1" applyAlignment="1" applyProtection="1">
      <alignment horizontal="center" vertical="top" wrapText="1"/>
    </xf>
    <xf numFmtId="170" fontId="40" fillId="32" borderId="90" xfId="0" applyNumberFormat="1" applyFont="1" applyFill="1" applyBorder="1" applyAlignment="1" applyProtection="1">
      <alignment horizontal="center" vertical="top" wrapText="1"/>
      <protection locked="0"/>
    </xf>
    <xf numFmtId="0" fontId="70" fillId="33" borderId="33" xfId="0" applyFont="1" applyFill="1" applyBorder="1" applyAlignment="1" applyProtection="1"/>
    <xf numFmtId="0" fontId="99" fillId="33" borderId="33" xfId="0" applyFont="1" applyFill="1" applyBorder="1" applyAlignment="1" applyProtection="1"/>
    <xf numFmtId="0" fontId="99" fillId="33" borderId="37" xfId="0" applyFont="1" applyFill="1" applyBorder="1" applyAlignment="1" applyProtection="1"/>
    <xf numFmtId="170" fontId="2" fillId="28" borderId="0" xfId="0" applyNumberFormat="1" applyFont="1" applyFill="1" applyBorder="1" applyAlignment="1" applyProtection="1">
      <alignment horizontal="center" vertical="center"/>
      <protection locked="0"/>
    </xf>
    <xf numFmtId="170" fontId="10" fillId="0" borderId="13" xfId="382" applyNumberFormat="1" applyFont="1" applyFill="1" applyBorder="1" applyAlignment="1" applyProtection="1"/>
    <xf numFmtId="170" fontId="10" fillId="0" borderId="12" xfId="382" applyNumberFormat="1" applyFont="1" applyFill="1" applyBorder="1" applyAlignment="1" applyProtection="1"/>
    <xf numFmtId="0" fontId="83" fillId="42" borderId="38" xfId="0" applyFont="1" applyFill="1" applyBorder="1" applyAlignment="1" applyProtection="1">
      <alignment horizontal="center" vertical="center"/>
      <protection locked="0"/>
    </xf>
    <xf numFmtId="0" fontId="83" fillId="42" borderId="39" xfId="0" applyFont="1" applyFill="1" applyBorder="1" applyAlignment="1" applyProtection="1">
      <alignment horizontal="center" vertical="center"/>
      <protection locked="0"/>
    </xf>
    <xf numFmtId="0" fontId="83" fillId="42" borderId="40" xfId="0" applyFont="1" applyFill="1" applyBorder="1" applyAlignment="1" applyProtection="1">
      <alignment horizontal="center" vertical="center"/>
      <protection locked="0"/>
    </xf>
    <xf numFmtId="172" fontId="0" fillId="28" borderId="38" xfId="0" applyNumberFormat="1" applyFont="1" applyFill="1" applyBorder="1" applyAlignment="1" applyProtection="1">
      <alignment horizontal="center"/>
      <protection locked="0"/>
    </xf>
    <xf numFmtId="172" fontId="0" fillId="28" borderId="39" xfId="0" applyNumberFormat="1" applyFont="1" applyFill="1" applyBorder="1" applyAlignment="1" applyProtection="1">
      <alignment horizontal="center"/>
      <protection locked="0"/>
    </xf>
    <xf numFmtId="172" fontId="0" fillId="28" borderId="40" xfId="0" applyNumberFormat="1" applyFont="1" applyFill="1" applyBorder="1" applyAlignment="1" applyProtection="1">
      <alignment horizontal="center"/>
      <protection locked="0"/>
    </xf>
    <xf numFmtId="172" fontId="92" fillId="28" borderId="0" xfId="0" applyNumberFormat="1" applyFont="1" applyFill="1" applyAlignment="1" applyProtection="1">
      <alignment horizontal="right" vertical="center"/>
      <protection locked="0"/>
    </xf>
    <xf numFmtId="172" fontId="97" fillId="36" borderId="38" xfId="0" applyNumberFormat="1" applyFont="1" applyFill="1" applyBorder="1" applyAlignment="1" applyProtection="1">
      <alignment horizontal="center"/>
      <protection locked="0"/>
    </xf>
    <xf numFmtId="172" fontId="97" fillId="36" borderId="39" xfId="0" applyNumberFormat="1" applyFont="1" applyFill="1" applyBorder="1" applyAlignment="1" applyProtection="1">
      <alignment horizontal="center"/>
      <protection locked="0"/>
    </xf>
    <xf numFmtId="172" fontId="97" fillId="36" borderId="65" xfId="0" applyNumberFormat="1" applyFont="1" applyFill="1" applyBorder="1" applyAlignment="1" applyProtection="1">
      <alignment horizontal="center"/>
      <protection locked="0"/>
    </xf>
    <xf numFmtId="172" fontId="97" fillId="36" borderId="66" xfId="0" applyNumberFormat="1" applyFont="1" applyFill="1" applyBorder="1" applyAlignment="1" applyProtection="1">
      <alignment horizontal="center"/>
      <protection locked="0"/>
    </xf>
    <xf numFmtId="172" fontId="97" fillId="36" borderId="40" xfId="0" applyNumberFormat="1" applyFont="1" applyFill="1" applyBorder="1" applyAlignment="1" applyProtection="1">
      <alignment horizontal="center"/>
      <protection locked="0"/>
    </xf>
    <xf numFmtId="172" fontId="0" fillId="28" borderId="38" xfId="0" applyNumberFormat="1" applyFont="1" applyFill="1" applyBorder="1" applyAlignment="1" applyProtection="1">
      <alignment horizontal="center" wrapText="1"/>
      <protection locked="0"/>
    </xf>
    <xf numFmtId="172" fontId="0" fillId="28" borderId="39" xfId="0" applyNumberFormat="1" applyFont="1" applyFill="1" applyBorder="1" applyAlignment="1" applyProtection="1">
      <alignment horizontal="center" wrapText="1"/>
      <protection locked="0"/>
    </xf>
    <xf numFmtId="172" fontId="0" fillId="28" borderId="40" xfId="0" applyNumberFormat="1" applyFont="1" applyFill="1" applyBorder="1" applyAlignment="1" applyProtection="1">
      <alignment horizontal="center" wrapText="1"/>
      <protection locked="0"/>
    </xf>
    <xf numFmtId="172" fontId="68" fillId="28" borderId="27" xfId="0" applyNumberFormat="1" applyFont="1" applyFill="1" applyBorder="1" applyAlignment="1" applyProtection="1">
      <alignment vertical="center" wrapText="1"/>
      <protection locked="0"/>
    </xf>
    <xf numFmtId="172" fontId="68" fillId="28" borderId="29" xfId="0" applyNumberFormat="1" applyFont="1" applyFill="1" applyBorder="1" applyAlignment="1" applyProtection="1">
      <alignment vertical="center" wrapText="1"/>
      <protection locked="0"/>
    </xf>
    <xf numFmtId="172" fontId="68" fillId="28" borderId="30" xfId="0" applyNumberFormat="1" applyFont="1" applyFill="1" applyBorder="1" applyAlignment="1" applyProtection="1">
      <alignment vertical="center" wrapText="1"/>
      <protection locked="0"/>
    </xf>
    <xf numFmtId="172" fontId="68" fillId="28" borderId="22" xfId="0" applyNumberFormat="1" applyFont="1" applyFill="1" applyBorder="1" applyAlignment="1" applyProtection="1">
      <alignment vertical="center" wrapText="1"/>
      <protection locked="0"/>
    </xf>
    <xf numFmtId="172" fontId="68" fillId="28" borderId="0" xfId="0" applyNumberFormat="1" applyFont="1" applyFill="1" applyBorder="1" applyAlignment="1" applyProtection="1">
      <alignment vertical="center" wrapText="1"/>
      <protection locked="0"/>
    </xf>
    <xf numFmtId="172" fontId="68" fillId="28" borderId="10" xfId="0" applyNumberFormat="1" applyFont="1" applyFill="1" applyBorder="1" applyAlignment="1" applyProtection="1">
      <alignment vertical="center" wrapText="1"/>
      <protection locked="0"/>
    </xf>
    <xf numFmtId="172" fontId="68" fillId="28" borderId="28" xfId="0" applyNumberFormat="1" applyFont="1" applyFill="1" applyBorder="1" applyAlignment="1" applyProtection="1">
      <alignment vertical="center" wrapText="1"/>
      <protection locked="0"/>
    </xf>
    <xf numFmtId="172" fontId="68" fillId="28" borderId="19" xfId="0" applyNumberFormat="1" applyFont="1" applyFill="1" applyBorder="1" applyAlignment="1" applyProtection="1">
      <alignment vertical="center" wrapText="1"/>
      <protection locked="0"/>
    </xf>
    <xf numFmtId="172" fontId="68" fillId="28" borderId="21" xfId="0" applyNumberFormat="1" applyFont="1" applyFill="1" applyBorder="1" applyAlignment="1" applyProtection="1">
      <alignment vertical="center" wrapText="1"/>
      <protection locked="0"/>
    </xf>
    <xf numFmtId="172" fontId="92" fillId="28" borderId="0" xfId="0" applyNumberFormat="1" applyFont="1" applyFill="1" applyBorder="1" applyAlignment="1" applyProtection="1">
      <alignment horizontal="right" vertical="center"/>
      <protection locked="0"/>
    </xf>
    <xf numFmtId="0" fontId="60" fillId="43" borderId="56" xfId="0" applyFont="1" applyFill="1" applyBorder="1" applyAlignment="1" applyProtection="1">
      <alignment horizontal="center" vertical="center"/>
      <protection locked="0"/>
    </xf>
    <xf numFmtId="0" fontId="60" fillId="43" borderId="67" xfId="0" applyFont="1" applyFill="1" applyBorder="1" applyAlignment="1" applyProtection="1">
      <alignment horizontal="center" vertical="center"/>
      <protection locked="0"/>
    </xf>
    <xf numFmtId="0" fontId="60" fillId="43" borderId="48" xfId="0" applyFont="1" applyFill="1" applyBorder="1" applyAlignment="1" applyProtection="1">
      <alignment horizontal="center" vertical="center"/>
      <protection locked="0"/>
    </xf>
    <xf numFmtId="0" fontId="0" fillId="33" borderId="10" xfId="0" applyFill="1" applyBorder="1" applyAlignment="1" applyProtection="1">
      <alignment wrapText="1"/>
      <protection locked="0"/>
    </xf>
    <xf numFmtId="0" fontId="98" fillId="24" borderId="15" xfId="0" applyFont="1" applyFill="1" applyBorder="1" applyAlignment="1" applyProtection="1">
      <alignment horizontal="center"/>
    </xf>
    <xf numFmtId="0" fontId="98" fillId="24" borderId="14" xfId="0" applyFont="1" applyFill="1" applyBorder="1" applyAlignment="1" applyProtection="1">
      <alignment horizontal="center"/>
    </xf>
    <xf numFmtId="0" fontId="98" fillId="24" borderId="16" xfId="0" applyFont="1" applyFill="1" applyBorder="1" applyAlignment="1" applyProtection="1">
      <alignment horizontal="center"/>
    </xf>
    <xf numFmtId="0" fontId="0" fillId="24" borderId="0" xfId="0" applyFill="1" applyBorder="1" applyAlignment="1" applyProtection="1">
      <alignment horizontal="left"/>
    </xf>
    <xf numFmtId="0" fontId="60" fillId="43" borderId="131" xfId="0" applyFont="1" applyFill="1" applyBorder="1" applyAlignment="1" applyProtection="1">
      <alignment horizontal="left" vertical="center"/>
    </xf>
    <xf numFmtId="0" fontId="60" fillId="43" borderId="132" xfId="0" applyFont="1" applyFill="1" applyBorder="1" applyAlignment="1" applyProtection="1">
      <alignment horizontal="left" vertical="center"/>
    </xf>
    <xf numFmtId="0" fontId="60" fillId="43" borderId="133" xfId="0" applyFont="1" applyFill="1" applyBorder="1" applyAlignment="1" applyProtection="1">
      <alignment horizontal="left" vertical="center"/>
    </xf>
    <xf numFmtId="0" fontId="1" fillId="32" borderId="134" xfId="0" applyFont="1" applyFill="1" applyBorder="1" applyAlignment="1" applyProtection="1">
      <alignment horizontal="left" vertical="top" wrapText="1"/>
      <protection locked="0"/>
    </xf>
    <xf numFmtId="0" fontId="1" fillId="32" borderId="135" xfId="0" applyFont="1" applyFill="1" applyBorder="1" applyAlignment="1" applyProtection="1">
      <alignment horizontal="left" vertical="top" wrapText="1"/>
      <protection locked="0"/>
    </xf>
    <xf numFmtId="0" fontId="1" fillId="32" borderId="136" xfId="0" applyFont="1" applyFill="1" applyBorder="1" applyAlignment="1" applyProtection="1">
      <alignment horizontal="left" vertical="top" wrapText="1"/>
      <protection locked="0"/>
    </xf>
    <xf numFmtId="0" fontId="1" fillId="34" borderId="134" xfId="0" applyFont="1" applyFill="1" applyBorder="1" applyAlignment="1" applyProtection="1">
      <alignment horizontal="left" vertical="top" wrapText="1"/>
      <protection locked="0"/>
    </xf>
    <xf numFmtId="0" fontId="1" fillId="34" borderId="135" xfId="0" applyFont="1" applyFill="1" applyBorder="1" applyAlignment="1" applyProtection="1">
      <alignment horizontal="left" vertical="top" wrapText="1"/>
      <protection locked="0"/>
    </xf>
    <xf numFmtId="0" fontId="1" fillId="34" borderId="136" xfId="0" applyFont="1" applyFill="1" applyBorder="1" applyAlignment="1" applyProtection="1">
      <alignment horizontal="left" vertical="top" wrapText="1"/>
      <protection locked="0"/>
    </xf>
    <xf numFmtId="0" fontId="31" fillId="39" borderId="137" xfId="0" applyFont="1" applyFill="1" applyBorder="1" applyAlignment="1" applyProtection="1">
      <alignment horizontal="left" vertical="center" wrapText="1"/>
    </xf>
    <xf numFmtId="0" fontId="31" fillId="39" borderId="138" xfId="0" applyFont="1" applyFill="1" applyBorder="1" applyAlignment="1" applyProtection="1">
      <alignment horizontal="left" vertical="center" wrapText="1"/>
    </xf>
    <xf numFmtId="0" fontId="31" fillId="39" borderId="139" xfId="0" applyFont="1" applyFill="1" applyBorder="1" applyAlignment="1" applyProtection="1">
      <alignment horizontal="left" vertical="center" wrapText="1"/>
    </xf>
    <xf numFmtId="0" fontId="60" fillId="28" borderId="0" xfId="0" applyNumberFormat="1" applyFont="1" applyFill="1" applyBorder="1" applyAlignment="1" applyProtection="1">
      <alignment horizontal="center" vertical="center"/>
    </xf>
    <xf numFmtId="0" fontId="58" fillId="28" borderId="32" xfId="0" applyNumberFormat="1" applyFont="1" applyFill="1" applyBorder="1" applyAlignment="1" applyProtection="1">
      <alignment vertical="center" wrapText="1"/>
    </xf>
    <xf numFmtId="0" fontId="58" fillId="28" borderId="45" xfId="0" applyNumberFormat="1" applyFont="1" applyFill="1" applyBorder="1" applyAlignment="1" applyProtection="1">
      <alignment vertical="center" wrapText="1"/>
    </xf>
    <xf numFmtId="0" fontId="58" fillId="28" borderId="46" xfId="0" applyNumberFormat="1" applyFont="1" applyFill="1" applyBorder="1" applyAlignment="1" applyProtection="1">
      <alignment vertical="center" wrapText="1"/>
    </xf>
    <xf numFmtId="0" fontId="58" fillId="28" borderId="13" xfId="0" applyNumberFormat="1" applyFont="1" applyFill="1" applyBorder="1" applyAlignment="1" applyProtection="1">
      <alignment vertical="center" wrapText="1"/>
    </xf>
    <xf numFmtId="0" fontId="58" fillId="28" borderId="0" xfId="0" applyNumberFormat="1" applyFont="1" applyFill="1" applyBorder="1" applyAlignment="1" applyProtection="1">
      <alignment vertical="center" wrapText="1"/>
    </xf>
    <xf numFmtId="0" fontId="58" fillId="28" borderId="12" xfId="0" applyNumberFormat="1" applyFont="1" applyFill="1" applyBorder="1" applyAlignment="1" applyProtection="1">
      <alignment vertical="center" wrapText="1"/>
    </xf>
    <xf numFmtId="0" fontId="58" fillId="28" borderId="11" xfId="0" applyNumberFormat="1" applyFont="1" applyFill="1" applyBorder="1" applyAlignment="1" applyProtection="1">
      <alignment vertical="center" wrapText="1"/>
    </xf>
    <xf numFmtId="0" fontId="58" fillId="28" borderId="18" xfId="0" applyNumberFormat="1" applyFont="1" applyFill="1" applyBorder="1" applyAlignment="1" applyProtection="1">
      <alignment vertical="center" wrapText="1"/>
    </xf>
    <xf numFmtId="0" fontId="58" fillId="28" borderId="23" xfId="0" applyNumberFormat="1" applyFont="1" applyFill="1" applyBorder="1" applyAlignment="1" applyProtection="1">
      <alignment vertical="center" wrapText="1"/>
    </xf>
    <xf numFmtId="0" fontId="57" fillId="28" borderId="0" xfId="0" applyNumberFormat="1" applyFont="1" applyFill="1" applyBorder="1" applyAlignment="1" applyProtection="1">
      <alignment vertical="center"/>
    </xf>
    <xf numFmtId="0" fontId="3" fillId="40" borderId="18" xfId="0" applyFont="1" applyFill="1" applyBorder="1" applyAlignment="1" applyProtection="1">
      <alignment horizontal="center" vertical="center"/>
      <protection locked="0"/>
    </xf>
  </cellXfs>
  <cellStyles count="617">
    <cellStyle name="20% - Accent1 2" xfId="1"/>
    <cellStyle name="20% - Accent1 2 2" xfId="2"/>
    <cellStyle name="20% - Accent1 2 3" xfId="3"/>
    <cellStyle name="20% - Accent1 2 4" xfId="4"/>
    <cellStyle name="20% - Accent1 2 5" xfId="5"/>
    <cellStyle name="20% - Accent1 3" xfId="6"/>
    <cellStyle name="20% - Accent1 3 2" xfId="7"/>
    <cellStyle name="20% - Accent1 3 3" xfId="8"/>
    <cellStyle name="20% - Accent1 3 4" xfId="9"/>
    <cellStyle name="20% - Accent1 4" xfId="10"/>
    <cellStyle name="20% - Accent1 4 2" xfId="11"/>
    <cellStyle name="20% - Accent1 5" xfId="12"/>
    <cellStyle name="20% - Accent1 5 2" xfId="13"/>
    <cellStyle name="20% - Accent1 6" xfId="14"/>
    <cellStyle name="20% - Accent2 2" xfId="15"/>
    <cellStyle name="20% - Accent2 2 2" xfId="16"/>
    <cellStyle name="20% - Accent2 2 3" xfId="17"/>
    <cellStyle name="20% - Accent2 2 4" xfId="18"/>
    <cellStyle name="20% - Accent2 2 5" xfId="19"/>
    <cellStyle name="20% - Accent2 3" xfId="20"/>
    <cellStyle name="20% - Accent2 3 2" xfId="21"/>
    <cellStyle name="20% - Accent2 3 3" xfId="22"/>
    <cellStyle name="20% - Accent2 3 4" xfId="23"/>
    <cellStyle name="20% - Accent2 4" xfId="24"/>
    <cellStyle name="20% - Accent2 4 2" xfId="25"/>
    <cellStyle name="20% - Accent2 5" xfId="26"/>
    <cellStyle name="20% - Accent2 5 2" xfId="27"/>
    <cellStyle name="20% - Accent2 6" xfId="28"/>
    <cellStyle name="20% - Accent3 2" xfId="29"/>
    <cellStyle name="20% - Accent3 2 2" xfId="30"/>
    <cellStyle name="20% - Accent3 2 3" xfId="31"/>
    <cellStyle name="20% - Accent3 2 4" xfId="32"/>
    <cellStyle name="20% - Accent3 2 5" xfId="33"/>
    <cellStyle name="20% - Accent3 3" xfId="34"/>
    <cellStyle name="20% - Accent3 3 2" xfId="35"/>
    <cellStyle name="20% - Accent3 3 3" xfId="36"/>
    <cellStyle name="20% - Accent3 3 4" xfId="37"/>
    <cellStyle name="20% - Accent3 4" xfId="38"/>
    <cellStyle name="20% - Accent3 4 2" xfId="39"/>
    <cellStyle name="20% - Accent3 5" xfId="40"/>
    <cellStyle name="20% - Accent3 5 2" xfId="41"/>
    <cellStyle name="20% - Accent3 6" xfId="42"/>
    <cellStyle name="20% - Accent4 2" xfId="43"/>
    <cellStyle name="20% - Accent4 2 2" xfId="44"/>
    <cellStyle name="20% - Accent4 2 3" xfId="45"/>
    <cellStyle name="20% - Accent4 2 4" xfId="46"/>
    <cellStyle name="20% - Accent4 2 5" xfId="47"/>
    <cellStyle name="20% - Accent4 3" xfId="48"/>
    <cellStyle name="20% - Accent4 3 2" xfId="49"/>
    <cellStyle name="20% - Accent4 3 3" xfId="50"/>
    <cellStyle name="20% - Accent4 3 4" xfId="51"/>
    <cellStyle name="20% - Accent4 4" xfId="52"/>
    <cellStyle name="20% - Accent4 4 2" xfId="53"/>
    <cellStyle name="20% - Accent4 5" xfId="54"/>
    <cellStyle name="20% - Accent4 5 2" xfId="55"/>
    <cellStyle name="20% - Accent4 6" xfId="56"/>
    <cellStyle name="20% - Accent5 2" xfId="57"/>
    <cellStyle name="20% - Accent5 2 2" xfId="58"/>
    <cellStyle name="20% - Accent5 2 3" xfId="59"/>
    <cellStyle name="20% - Accent5 2 4" xfId="60"/>
    <cellStyle name="20% - Accent5 2 5" xfId="61"/>
    <cellStyle name="20% - Accent5 3" xfId="62"/>
    <cellStyle name="20% - Accent5 3 2" xfId="63"/>
    <cellStyle name="20% - Accent5 3 3" xfId="64"/>
    <cellStyle name="20% - Accent5 3 4" xfId="65"/>
    <cellStyle name="20% - Accent5 4" xfId="66"/>
    <cellStyle name="20% - Accent5 4 2" xfId="67"/>
    <cellStyle name="20% - Accent5 5" xfId="68"/>
    <cellStyle name="20% - Accent5 5 2" xfId="69"/>
    <cellStyle name="20% - Accent5 6" xfId="70"/>
    <cellStyle name="20% - Accent6 2" xfId="71"/>
    <cellStyle name="20% - Accent6 2 2" xfId="72"/>
    <cellStyle name="20% - Accent6 2 3" xfId="73"/>
    <cellStyle name="20% - Accent6 2 4" xfId="74"/>
    <cellStyle name="20% - Accent6 2 5" xfId="75"/>
    <cellStyle name="20% - Accent6 3" xfId="76"/>
    <cellStyle name="20% - Accent6 3 2" xfId="77"/>
    <cellStyle name="20% - Accent6 3 3" xfId="78"/>
    <cellStyle name="20% - Accent6 3 4" xfId="79"/>
    <cellStyle name="20% - Accent6 4" xfId="80"/>
    <cellStyle name="20% - Accent6 4 2" xfId="81"/>
    <cellStyle name="20% - Accent6 5" xfId="82"/>
    <cellStyle name="20% - Accent6 5 2" xfId="83"/>
    <cellStyle name="20% - Accent6 6" xfId="84"/>
    <cellStyle name="40% - Accent1 2" xfId="85"/>
    <cellStyle name="40% - Accent1 2 2" xfId="86"/>
    <cellStyle name="40% - Accent1 2 3" xfId="87"/>
    <cellStyle name="40% - Accent1 2 4" xfId="88"/>
    <cellStyle name="40% - Accent1 2 5" xfId="89"/>
    <cellStyle name="40% - Accent1 3" xfId="90"/>
    <cellStyle name="40% - Accent1 3 2" xfId="91"/>
    <cellStyle name="40% - Accent1 3 3" xfId="92"/>
    <cellStyle name="40% - Accent1 3 4" xfId="93"/>
    <cellStyle name="40% - Accent1 4" xfId="94"/>
    <cellStyle name="40% - Accent1 4 2" xfId="95"/>
    <cellStyle name="40% - Accent1 5" xfId="96"/>
    <cellStyle name="40% - Accent1 5 2" xfId="97"/>
    <cellStyle name="40% - Accent1 6" xfId="98"/>
    <cellStyle name="40% - Accent2 2" xfId="99"/>
    <cellStyle name="40% - Accent2 2 2" xfId="100"/>
    <cellStyle name="40% - Accent2 2 3" xfId="101"/>
    <cellStyle name="40% - Accent2 2 4" xfId="102"/>
    <cellStyle name="40% - Accent2 2 5" xfId="103"/>
    <cellStyle name="40% - Accent2 3" xfId="104"/>
    <cellStyle name="40% - Accent2 3 2" xfId="105"/>
    <cellStyle name="40% - Accent2 3 3" xfId="106"/>
    <cellStyle name="40% - Accent2 3 4" xfId="107"/>
    <cellStyle name="40% - Accent2 4" xfId="108"/>
    <cellStyle name="40% - Accent2 4 2" xfId="109"/>
    <cellStyle name="40% - Accent2 5" xfId="110"/>
    <cellStyle name="40% - Accent2 5 2" xfId="111"/>
    <cellStyle name="40% - Accent2 6" xfId="112"/>
    <cellStyle name="40% - Accent3 2" xfId="113"/>
    <cellStyle name="40% - Accent3 2 2" xfId="114"/>
    <cellStyle name="40% - Accent3 2 3" xfId="115"/>
    <cellStyle name="40% - Accent3 2 4" xfId="116"/>
    <cellStyle name="40% - Accent3 2 5" xfId="117"/>
    <cellStyle name="40% - Accent3 3" xfId="118"/>
    <cellStyle name="40% - Accent3 3 2" xfId="119"/>
    <cellStyle name="40% - Accent3 3 3" xfId="120"/>
    <cellStyle name="40% - Accent3 3 4" xfId="121"/>
    <cellStyle name="40% - Accent3 4" xfId="122"/>
    <cellStyle name="40% - Accent3 4 2" xfId="123"/>
    <cellStyle name="40% - Accent3 5" xfId="124"/>
    <cellStyle name="40% - Accent3 5 2" xfId="125"/>
    <cellStyle name="40% - Accent3 6" xfId="126"/>
    <cellStyle name="40% - Accent4 2" xfId="127"/>
    <cellStyle name="40% - Accent4 2 2" xfId="128"/>
    <cellStyle name="40% - Accent4 2 3" xfId="129"/>
    <cellStyle name="40% - Accent4 2 4" xfId="130"/>
    <cellStyle name="40% - Accent4 2 5" xfId="131"/>
    <cellStyle name="40% - Accent4 3" xfId="132"/>
    <cellStyle name="40% - Accent4 3 2" xfId="133"/>
    <cellStyle name="40% - Accent4 3 3" xfId="134"/>
    <cellStyle name="40% - Accent4 3 4" xfId="135"/>
    <cellStyle name="40% - Accent4 4" xfId="136"/>
    <cellStyle name="40% - Accent4 4 2" xfId="137"/>
    <cellStyle name="40% - Accent4 5" xfId="138"/>
    <cellStyle name="40% - Accent4 5 2" xfId="139"/>
    <cellStyle name="40% - Accent4 6" xfId="140"/>
    <cellStyle name="40% - Accent5 2" xfId="141"/>
    <cellStyle name="40% - Accent5 2 2" xfId="142"/>
    <cellStyle name="40% - Accent5 2 3" xfId="143"/>
    <cellStyle name="40% - Accent5 2 4" xfId="144"/>
    <cellStyle name="40% - Accent5 2 5" xfId="145"/>
    <cellStyle name="40% - Accent5 3" xfId="146"/>
    <cellStyle name="40% - Accent5 3 2" xfId="147"/>
    <cellStyle name="40% - Accent5 3 3" xfId="148"/>
    <cellStyle name="40% - Accent5 3 4" xfId="149"/>
    <cellStyle name="40% - Accent5 4" xfId="150"/>
    <cellStyle name="40% - Accent5 4 2" xfId="151"/>
    <cellStyle name="40% - Accent5 5" xfId="152"/>
    <cellStyle name="40% - Accent5 5 2" xfId="153"/>
    <cellStyle name="40% - Accent5 6" xfId="154"/>
    <cellStyle name="40% - Accent6 2" xfId="155"/>
    <cellStyle name="40% - Accent6 2 2" xfId="156"/>
    <cellStyle name="40% - Accent6 2 3" xfId="157"/>
    <cellStyle name="40% - Accent6 2 4" xfId="158"/>
    <cellStyle name="40% - Accent6 2 5" xfId="159"/>
    <cellStyle name="40% - Accent6 3" xfId="160"/>
    <cellStyle name="40% - Accent6 3 2" xfId="161"/>
    <cellStyle name="40% - Accent6 3 3" xfId="162"/>
    <cellStyle name="40% - Accent6 3 4" xfId="163"/>
    <cellStyle name="40% - Accent6 4" xfId="164"/>
    <cellStyle name="40% - Accent6 4 2" xfId="165"/>
    <cellStyle name="40% - Accent6 5" xfId="166"/>
    <cellStyle name="40% - Accent6 5 2" xfId="167"/>
    <cellStyle name="40% - Accent6 6" xfId="168"/>
    <cellStyle name="60% - Accent1 2" xfId="169"/>
    <cellStyle name="60% - Accent1 2 2" xfId="170"/>
    <cellStyle name="60% - Accent1 2 3" xfId="171"/>
    <cellStyle name="60% - Accent1 2 4" xfId="172"/>
    <cellStyle name="60% - Accent1 2 5" xfId="173"/>
    <cellStyle name="60% - Accent1 3" xfId="174"/>
    <cellStyle name="60% - Accent1 3 2" xfId="175"/>
    <cellStyle name="60% - Accent1 3 3" xfId="176"/>
    <cellStyle name="60% - Accent1 3 4" xfId="177"/>
    <cellStyle name="60% - Accent1 4" xfId="178"/>
    <cellStyle name="60% - Accent1 4 2" xfId="179"/>
    <cellStyle name="60% - Accent1 5" xfId="180"/>
    <cellStyle name="60% - Accent1 5 2" xfId="181"/>
    <cellStyle name="60% - Accent1 6" xfId="182"/>
    <cellStyle name="60% - Accent2 2" xfId="183"/>
    <cellStyle name="60% - Accent2 2 2" xfId="184"/>
    <cellStyle name="60% - Accent2 2 3" xfId="185"/>
    <cellStyle name="60% - Accent2 2 4" xfId="186"/>
    <cellStyle name="60% - Accent2 2 5" xfId="187"/>
    <cellStyle name="60% - Accent2 3" xfId="188"/>
    <cellStyle name="60% - Accent2 3 2" xfId="189"/>
    <cellStyle name="60% - Accent2 3 3" xfId="190"/>
    <cellStyle name="60% - Accent2 3 4" xfId="191"/>
    <cellStyle name="60% - Accent2 4" xfId="192"/>
    <cellStyle name="60% - Accent2 4 2" xfId="193"/>
    <cellStyle name="60% - Accent2 5" xfId="194"/>
    <cellStyle name="60% - Accent2 5 2" xfId="195"/>
    <cellStyle name="60% - Accent2 6" xfId="196"/>
    <cellStyle name="60% - Accent3 2" xfId="197"/>
    <cellStyle name="60% - Accent3 2 2" xfId="198"/>
    <cellStyle name="60% - Accent3 2 3" xfId="199"/>
    <cellStyle name="60% - Accent3 2 4" xfId="200"/>
    <cellStyle name="60% - Accent3 2 5" xfId="201"/>
    <cellStyle name="60% - Accent3 3" xfId="202"/>
    <cellStyle name="60% - Accent3 3 2" xfId="203"/>
    <cellStyle name="60% - Accent3 3 3" xfId="204"/>
    <cellStyle name="60% - Accent3 3 4" xfId="205"/>
    <cellStyle name="60% - Accent3 4" xfId="206"/>
    <cellStyle name="60% - Accent3 4 2" xfId="207"/>
    <cellStyle name="60% - Accent3 5" xfId="208"/>
    <cellStyle name="60% - Accent3 5 2" xfId="209"/>
    <cellStyle name="60% - Accent3 6" xfId="210"/>
    <cellStyle name="60% - Accent4 2" xfId="211"/>
    <cellStyle name="60% - Accent4 2 2" xfId="212"/>
    <cellStyle name="60% - Accent4 2 3" xfId="213"/>
    <cellStyle name="60% - Accent4 2 4" xfId="214"/>
    <cellStyle name="60% - Accent4 2 5" xfId="215"/>
    <cellStyle name="60% - Accent4 3" xfId="216"/>
    <cellStyle name="60% - Accent4 3 2" xfId="217"/>
    <cellStyle name="60% - Accent4 3 3" xfId="218"/>
    <cellStyle name="60% - Accent4 3 4" xfId="219"/>
    <cellStyle name="60% - Accent4 4" xfId="220"/>
    <cellStyle name="60% - Accent4 4 2" xfId="221"/>
    <cellStyle name="60% - Accent4 5" xfId="222"/>
    <cellStyle name="60% - Accent4 5 2" xfId="223"/>
    <cellStyle name="60% - Accent4 6" xfId="224"/>
    <cellStyle name="60% - Accent5 2" xfId="225"/>
    <cellStyle name="60% - Accent5 2 2" xfId="226"/>
    <cellStyle name="60% - Accent5 2 3" xfId="227"/>
    <cellStyle name="60% - Accent5 2 4" xfId="228"/>
    <cellStyle name="60% - Accent5 2 5" xfId="229"/>
    <cellStyle name="60% - Accent5 3" xfId="230"/>
    <cellStyle name="60% - Accent5 3 2" xfId="231"/>
    <cellStyle name="60% - Accent5 3 3" xfId="232"/>
    <cellStyle name="60% - Accent5 3 4" xfId="233"/>
    <cellStyle name="60% - Accent5 4" xfId="234"/>
    <cellStyle name="60% - Accent5 4 2" xfId="235"/>
    <cellStyle name="60% - Accent5 5" xfId="236"/>
    <cellStyle name="60% - Accent5 5 2" xfId="237"/>
    <cellStyle name="60% - Accent5 6" xfId="238"/>
    <cellStyle name="60% - Accent6 2" xfId="239"/>
    <cellStyle name="60% - Accent6 2 2" xfId="240"/>
    <cellStyle name="60% - Accent6 2 3" xfId="241"/>
    <cellStyle name="60% - Accent6 2 4" xfId="242"/>
    <cellStyle name="60% - Accent6 2 5" xfId="243"/>
    <cellStyle name="60% - Accent6 3" xfId="244"/>
    <cellStyle name="60% - Accent6 3 2" xfId="245"/>
    <cellStyle name="60% - Accent6 3 3" xfId="246"/>
    <cellStyle name="60% - Accent6 3 4" xfId="247"/>
    <cellStyle name="60% - Accent6 4" xfId="248"/>
    <cellStyle name="60% - Accent6 4 2" xfId="249"/>
    <cellStyle name="60% - Accent6 5" xfId="250"/>
    <cellStyle name="60% - Accent6 5 2" xfId="251"/>
    <cellStyle name="60% - Accent6 6" xfId="252"/>
    <cellStyle name="Accent1 2" xfId="253"/>
    <cellStyle name="Accent1 2 2" xfId="254"/>
    <cellStyle name="Accent1 2 3" xfId="255"/>
    <cellStyle name="Accent1 2 4" xfId="256"/>
    <cellStyle name="Accent1 2 5" xfId="257"/>
    <cellStyle name="Accent1 3" xfId="258"/>
    <cellStyle name="Accent1 3 2" xfId="259"/>
    <cellStyle name="Accent1 3 3" xfId="260"/>
    <cellStyle name="Accent1 3 4" xfId="261"/>
    <cellStyle name="Accent1 4" xfId="262"/>
    <cellStyle name="Accent1 4 2" xfId="263"/>
    <cellStyle name="Accent1 5" xfId="264"/>
    <cellStyle name="Accent1 5 2" xfId="265"/>
    <cellStyle name="Accent1 6" xfId="266"/>
    <cellStyle name="Accent2 2" xfId="267"/>
    <cellStyle name="Accent2 2 2" xfId="268"/>
    <cellStyle name="Accent2 2 3" xfId="269"/>
    <cellStyle name="Accent2 2 4" xfId="270"/>
    <cellStyle name="Accent2 2 5" xfId="271"/>
    <cellStyle name="Accent2 3" xfId="272"/>
    <cellStyle name="Accent2 3 2" xfId="273"/>
    <cellStyle name="Accent2 3 3" xfId="274"/>
    <cellStyle name="Accent2 3 4" xfId="275"/>
    <cellStyle name="Accent2 4" xfId="276"/>
    <cellStyle name="Accent2 4 2" xfId="277"/>
    <cellStyle name="Accent2 5" xfId="278"/>
    <cellStyle name="Accent2 5 2" xfId="279"/>
    <cellStyle name="Accent2 6" xfId="280"/>
    <cellStyle name="Accent3 2" xfId="281"/>
    <cellStyle name="Accent3 2 2" xfId="282"/>
    <cellStyle name="Accent3 2 3" xfId="283"/>
    <cellStyle name="Accent3 2 4" xfId="284"/>
    <cellStyle name="Accent3 2 5" xfId="285"/>
    <cellStyle name="Accent3 3" xfId="286"/>
    <cellStyle name="Accent3 3 2" xfId="287"/>
    <cellStyle name="Accent3 3 3" xfId="288"/>
    <cellStyle name="Accent3 3 4" xfId="289"/>
    <cellStyle name="Accent3 4" xfId="290"/>
    <cellStyle name="Accent3 4 2" xfId="291"/>
    <cellStyle name="Accent3 5" xfId="292"/>
    <cellStyle name="Accent3 5 2" xfId="293"/>
    <cellStyle name="Accent3 6" xfId="294"/>
    <cellStyle name="Accent4 2" xfId="295"/>
    <cellStyle name="Accent4 2 2" xfId="296"/>
    <cellStyle name="Accent4 2 3" xfId="297"/>
    <cellStyle name="Accent4 2 4" xfId="298"/>
    <cellStyle name="Accent4 2 5" xfId="299"/>
    <cellStyle name="Accent4 3" xfId="300"/>
    <cellStyle name="Accent4 3 2" xfId="301"/>
    <cellStyle name="Accent4 3 3" xfId="302"/>
    <cellStyle name="Accent4 3 4" xfId="303"/>
    <cellStyle name="Accent4 4" xfId="304"/>
    <cellStyle name="Accent4 4 2" xfId="305"/>
    <cellStyle name="Accent4 5" xfId="306"/>
    <cellStyle name="Accent4 5 2" xfId="307"/>
    <cellStyle name="Accent4 6" xfId="308"/>
    <cellStyle name="Accent5 2" xfId="309"/>
    <cellStyle name="Accent5 2 2" xfId="310"/>
    <cellStyle name="Accent5 2 3" xfId="311"/>
    <cellStyle name="Accent5 2 4" xfId="312"/>
    <cellStyle name="Accent5 2 5" xfId="313"/>
    <cellStyle name="Accent5 3" xfId="314"/>
    <cellStyle name="Accent5 3 2" xfId="315"/>
    <cellStyle name="Accent5 3 3" xfId="316"/>
    <cellStyle name="Accent5 3 4" xfId="317"/>
    <cellStyle name="Accent5 4" xfId="318"/>
    <cellStyle name="Accent5 4 2" xfId="319"/>
    <cellStyle name="Accent5 5" xfId="320"/>
    <cellStyle name="Accent5 5 2" xfId="321"/>
    <cellStyle name="Accent5 6" xfId="322"/>
    <cellStyle name="Accent6 2" xfId="323"/>
    <cellStyle name="Accent6 2 2" xfId="324"/>
    <cellStyle name="Accent6 2 3" xfId="325"/>
    <cellStyle name="Accent6 2 4" xfId="326"/>
    <cellStyle name="Accent6 2 5" xfId="327"/>
    <cellStyle name="Accent6 3" xfId="328"/>
    <cellStyle name="Accent6 3 2" xfId="329"/>
    <cellStyle name="Accent6 3 3" xfId="330"/>
    <cellStyle name="Accent6 3 4" xfId="331"/>
    <cellStyle name="Accent6 4" xfId="332"/>
    <cellStyle name="Accent6 4 2" xfId="333"/>
    <cellStyle name="Accent6 5" xfId="334"/>
    <cellStyle name="Accent6 5 2" xfId="335"/>
    <cellStyle name="Accent6 6" xfId="336"/>
    <cellStyle name="Bad 2" xfId="337"/>
    <cellStyle name="Bad 2 2" xfId="338"/>
    <cellStyle name="Bad 2 3" xfId="339"/>
    <cellStyle name="Bad 2 4" xfId="340"/>
    <cellStyle name="Bad 2 5" xfId="341"/>
    <cellStyle name="Bad 3" xfId="342"/>
    <cellStyle name="Bad 3 2" xfId="343"/>
    <cellStyle name="Bad 3 3" xfId="344"/>
    <cellStyle name="Bad 3 4" xfId="345"/>
    <cellStyle name="Bad 4" xfId="346"/>
    <cellStyle name="Bad 4 2" xfId="347"/>
    <cellStyle name="Bad 5" xfId="348"/>
    <cellStyle name="Bad 5 2" xfId="349"/>
    <cellStyle name="Bad 6" xfId="350"/>
    <cellStyle name="Calculation 2" xfId="351"/>
    <cellStyle name="Calculation 2 2" xfId="352"/>
    <cellStyle name="Calculation 2 3" xfId="353"/>
    <cellStyle name="Calculation 2 4" xfId="354"/>
    <cellStyle name="Calculation 2 5" xfId="355"/>
    <cellStyle name="Calculation 3" xfId="356"/>
    <cellStyle name="Calculation 3 2" xfId="357"/>
    <cellStyle name="Calculation 3 3" xfId="358"/>
    <cellStyle name="Calculation 3 4" xfId="359"/>
    <cellStyle name="Calculation 4" xfId="360"/>
    <cellStyle name="Calculation 4 2" xfId="361"/>
    <cellStyle name="Calculation 5" xfId="362"/>
    <cellStyle name="Calculation 5 2" xfId="363"/>
    <cellStyle name="Calculation 6" xfId="364"/>
    <cellStyle name="Check Cell 2" xfId="365"/>
    <cellStyle name="Check Cell 2 2" xfId="366"/>
    <cellStyle name="Check Cell 2 3" xfId="367"/>
    <cellStyle name="Check Cell 2 4" xfId="368"/>
    <cellStyle name="Check Cell 2 5" xfId="369"/>
    <cellStyle name="Check Cell 3" xfId="370"/>
    <cellStyle name="Check Cell 3 2" xfId="371"/>
    <cellStyle name="Check Cell 3 3" xfId="372"/>
    <cellStyle name="Check Cell 3 4" xfId="373"/>
    <cellStyle name="Check Cell 4" xfId="374"/>
    <cellStyle name="Check Cell 4 2" xfId="375"/>
    <cellStyle name="Check Cell 5" xfId="376"/>
    <cellStyle name="Check Cell 5 2" xfId="377"/>
    <cellStyle name="Check Cell 6" xfId="378"/>
    <cellStyle name="Comma" xfId="379" builtinId="3"/>
    <cellStyle name="Comma 2" xfId="380"/>
    <cellStyle name="Currency" xfId="381" builtinId="4"/>
    <cellStyle name="Currency 2" xfId="382"/>
    <cellStyle name="Explanatory Text 2" xfId="383"/>
    <cellStyle name="Explanatory Text 2 2" xfId="384"/>
    <cellStyle name="Explanatory Text 2 3" xfId="385"/>
    <cellStyle name="Explanatory Text 2 4" xfId="386"/>
    <cellStyle name="Explanatory Text 2 5" xfId="387"/>
    <cellStyle name="Explanatory Text 3" xfId="388"/>
    <cellStyle name="Explanatory Text 3 2" xfId="389"/>
    <cellStyle name="Explanatory Text 3 3" xfId="390"/>
    <cellStyle name="Explanatory Text 3 4" xfId="391"/>
    <cellStyle name="Explanatory Text 4" xfId="392"/>
    <cellStyle name="Explanatory Text 4 2" xfId="393"/>
    <cellStyle name="Explanatory Text 5" xfId="394"/>
    <cellStyle name="Explanatory Text 5 2" xfId="395"/>
    <cellStyle name="Explanatory Text 6" xfId="396"/>
    <cellStyle name="Good 2" xfId="397"/>
    <cellStyle name="Good 2 2" xfId="398"/>
    <cellStyle name="Good 2 3" xfId="399"/>
    <cellStyle name="Good 2 4" xfId="400"/>
    <cellStyle name="Good 2 5" xfId="401"/>
    <cellStyle name="Good 3" xfId="402"/>
    <cellStyle name="Good 3 2" xfId="403"/>
    <cellStyle name="Good 3 3" xfId="404"/>
    <cellStyle name="Good 3 4" xfId="405"/>
    <cellStyle name="Good 4" xfId="406"/>
    <cellStyle name="Good 4 2" xfId="407"/>
    <cellStyle name="Good 5" xfId="408"/>
    <cellStyle name="Good 5 2" xfId="409"/>
    <cellStyle name="Good 6" xfId="410"/>
    <cellStyle name="Heading 1 2" xfId="411"/>
    <cellStyle name="Heading 1 2 2" xfId="412"/>
    <cellStyle name="Heading 1 2 3" xfId="413"/>
    <cellStyle name="Heading 1 2 4" xfId="414"/>
    <cellStyle name="Heading 1 2 5" xfId="415"/>
    <cellStyle name="Heading 1 3" xfId="416"/>
    <cellStyle name="Heading 1 3 2" xfId="417"/>
    <cellStyle name="Heading 1 3 3" xfId="418"/>
    <cellStyle name="Heading 1 3 4" xfId="419"/>
    <cellStyle name="Heading 1 4" xfId="420"/>
    <cellStyle name="Heading 1 4 2" xfId="421"/>
    <cellStyle name="Heading 1 5" xfId="422"/>
    <cellStyle name="Heading 1 5 2" xfId="423"/>
    <cellStyle name="Heading 1 6" xfId="424"/>
    <cellStyle name="Heading 2 2" xfId="425"/>
    <cellStyle name="Heading 2 2 2" xfId="426"/>
    <cellStyle name="Heading 2 2 3" xfId="427"/>
    <cellStyle name="Heading 2 2 4" xfId="428"/>
    <cellStyle name="Heading 2 2 5" xfId="429"/>
    <cellStyle name="Heading 2 3" xfId="430"/>
    <cellStyle name="Heading 2 3 2" xfId="431"/>
    <cellStyle name="Heading 2 3 3" xfId="432"/>
    <cellStyle name="Heading 2 3 4" xfId="433"/>
    <cellStyle name="Heading 2 4" xfId="434"/>
    <cellStyle name="Heading 2 4 2" xfId="435"/>
    <cellStyle name="Heading 2 5" xfId="436"/>
    <cellStyle name="Heading 2 5 2" xfId="437"/>
    <cellStyle name="Heading 2 6" xfId="438"/>
    <cellStyle name="Heading 3 2" xfId="439"/>
    <cellStyle name="Heading 3 2 2" xfId="440"/>
    <cellStyle name="Heading 3 2 3" xfId="441"/>
    <cellStyle name="Heading 3 2 4" xfId="442"/>
    <cellStyle name="Heading 3 2 5" xfId="443"/>
    <cellStyle name="Heading 3 3" xfId="444"/>
    <cellStyle name="Heading 3 3 2" xfId="445"/>
    <cellStyle name="Heading 3 3 3" xfId="446"/>
    <cellStyle name="Heading 3 3 4" xfId="447"/>
    <cellStyle name="Heading 3 4" xfId="448"/>
    <cellStyle name="Heading 3 4 2" xfId="449"/>
    <cellStyle name="Heading 3 5" xfId="450"/>
    <cellStyle name="Heading 3 5 2" xfId="451"/>
    <cellStyle name="Heading 3 6" xfId="452"/>
    <cellStyle name="Heading 4 2" xfId="453"/>
    <cellStyle name="Heading 4 2 2" xfId="454"/>
    <cellStyle name="Heading 4 2 3" xfId="455"/>
    <cellStyle name="Heading 4 2 4" xfId="456"/>
    <cellStyle name="Heading 4 2 5" xfId="457"/>
    <cellStyle name="Heading 4 3" xfId="458"/>
    <cellStyle name="Heading 4 3 2" xfId="459"/>
    <cellStyle name="Heading 4 3 3" xfId="460"/>
    <cellStyle name="Heading 4 3 4" xfId="461"/>
    <cellStyle name="Heading 4 4" xfId="462"/>
    <cellStyle name="Heading 4 4 2" xfId="463"/>
    <cellStyle name="Heading 4 5" xfId="464"/>
    <cellStyle name="Heading 4 5 2" xfId="465"/>
    <cellStyle name="Heading 4 6" xfId="466"/>
    <cellStyle name="Hyperlink" xfId="467" builtinId="8"/>
    <cellStyle name="Input 2" xfId="468"/>
    <cellStyle name="Input 2 2" xfId="469"/>
    <cellStyle name="Input 2 3" xfId="470"/>
    <cellStyle name="Input 2 4" xfId="471"/>
    <cellStyle name="Input 2 5" xfId="472"/>
    <cellStyle name="Input 3" xfId="473"/>
    <cellStyle name="Input 3 2" xfId="474"/>
    <cellStyle name="Input 3 3" xfId="475"/>
    <cellStyle name="Input 3 4" xfId="476"/>
    <cellStyle name="Input 4" xfId="477"/>
    <cellStyle name="Input 4 2" xfId="478"/>
    <cellStyle name="Input 5" xfId="479"/>
    <cellStyle name="Input 5 2" xfId="480"/>
    <cellStyle name="Input 6" xfId="481"/>
    <cellStyle name="Linked Cell 2" xfId="482"/>
    <cellStyle name="Linked Cell 2 2" xfId="483"/>
    <cellStyle name="Linked Cell 2 3" xfId="484"/>
    <cellStyle name="Linked Cell 2 4" xfId="485"/>
    <cellStyle name="Linked Cell 2 5" xfId="486"/>
    <cellStyle name="Linked Cell 3" xfId="487"/>
    <cellStyle name="Linked Cell 3 2" xfId="488"/>
    <cellStyle name="Linked Cell 3 3" xfId="489"/>
    <cellStyle name="Linked Cell 3 4" xfId="490"/>
    <cellStyle name="Linked Cell 4" xfId="491"/>
    <cellStyle name="Linked Cell 4 2" xfId="492"/>
    <cellStyle name="Linked Cell 5" xfId="493"/>
    <cellStyle name="Linked Cell 5 2" xfId="494"/>
    <cellStyle name="Linked Cell 6" xfId="495"/>
    <cellStyle name="Neutral 2" xfId="496"/>
    <cellStyle name="Neutral 2 2" xfId="497"/>
    <cellStyle name="Neutral 2 3" xfId="498"/>
    <cellStyle name="Neutral 2 4" xfId="499"/>
    <cellStyle name="Neutral 2 5" xfId="500"/>
    <cellStyle name="Neutral 3" xfId="501"/>
    <cellStyle name="Neutral 3 2" xfId="502"/>
    <cellStyle name="Neutral 3 3" xfId="503"/>
    <cellStyle name="Neutral 3 4" xfId="504"/>
    <cellStyle name="Neutral 4" xfId="505"/>
    <cellStyle name="Neutral 4 2" xfId="506"/>
    <cellStyle name="Neutral 5" xfId="507"/>
    <cellStyle name="Neutral 5 2" xfId="508"/>
    <cellStyle name="Neutral 6" xfId="509"/>
    <cellStyle name="Normal" xfId="0" builtinId="0"/>
    <cellStyle name="Normal 11" xfId="510"/>
    <cellStyle name="Normal 2" xfId="511"/>
    <cellStyle name="Normal 2 2" xfId="512"/>
    <cellStyle name="Normal 2 2 2" xfId="513"/>
    <cellStyle name="Normal 2 2 3" xfId="514"/>
    <cellStyle name="Normal 2 2 4" xfId="515"/>
    <cellStyle name="Normal 2 2_AS2 PY2 Master Budget_9-22-09_CLF_530pm" xfId="516"/>
    <cellStyle name="Normal 2 3" xfId="517"/>
    <cellStyle name="Normal 2 3 2" xfId="518"/>
    <cellStyle name="Normal 2 3 3" xfId="519"/>
    <cellStyle name="Normal 2 3_AS2 PY2 Master Budget_9-22-09_CLF_530pm" xfId="520"/>
    <cellStyle name="Normal 2 4" xfId="521"/>
    <cellStyle name="Normal 2 4 2" xfId="522"/>
    <cellStyle name="Normal 2 4 3" xfId="523"/>
    <cellStyle name="Normal 2 4_AS2 PY2 Master Budget_9-22-09_CLF_530pm" xfId="524"/>
    <cellStyle name="Normal 2 5" xfId="525"/>
    <cellStyle name="Normal 2 5 2" xfId="526"/>
    <cellStyle name="Normal 2 5 3" xfId="527"/>
    <cellStyle name="Normal 2 5_AS2 PY2 Master Budget_9-22-09_CLF_530pm" xfId="528"/>
    <cellStyle name="Normal 2 6" xfId="529"/>
    <cellStyle name="Normal 2 6 2" xfId="530"/>
    <cellStyle name="Normal 2 6_AS2 PY2 Master Budget_9-22-09_CLF_530pm" xfId="531"/>
    <cellStyle name="Normal 2 7" xfId="532"/>
    <cellStyle name="Normal 3" xfId="533"/>
    <cellStyle name="Normal 4" xfId="534"/>
    <cellStyle name="Normal 5" xfId="535"/>
    <cellStyle name="Normal 5 2" xfId="536"/>
    <cellStyle name="Normal 5 3" xfId="537"/>
    <cellStyle name="Normal 6" xfId="538"/>
    <cellStyle name="Normal 6 2" xfId="539"/>
    <cellStyle name="Normal 7" xfId="540"/>
    <cellStyle name="Normal_Mali Procurement Budget" xfId="541"/>
    <cellStyle name="Note 2" xfId="542"/>
    <cellStyle name="Note 2 2" xfId="543"/>
    <cellStyle name="Note 2 2 2" xfId="544"/>
    <cellStyle name="Note 2 2 3" xfId="545"/>
    <cellStyle name="Note 2 2 4" xfId="546"/>
    <cellStyle name="Note 2 3" xfId="547"/>
    <cellStyle name="Note 2 4" xfId="548"/>
    <cellStyle name="Note 2 5" xfId="549"/>
    <cellStyle name="Note 3" xfId="550"/>
    <cellStyle name="Note 3 2" xfId="551"/>
    <cellStyle name="Note 3 3" xfId="552"/>
    <cellStyle name="Note 3 4" xfId="553"/>
    <cellStyle name="Note 4" xfId="554"/>
    <cellStyle name="Note 4 2" xfId="555"/>
    <cellStyle name="Note 5" xfId="556"/>
    <cellStyle name="Note 5 2" xfId="557"/>
    <cellStyle name="Note 6" xfId="558"/>
    <cellStyle name="Output 2" xfId="559"/>
    <cellStyle name="Output 2 2" xfId="560"/>
    <cellStyle name="Output 2 3" xfId="561"/>
    <cellStyle name="Output 2 4" xfId="562"/>
    <cellStyle name="Output 2 5" xfId="563"/>
    <cellStyle name="Output 3" xfId="564"/>
    <cellStyle name="Output 3 2" xfId="565"/>
    <cellStyle name="Output 3 3" xfId="566"/>
    <cellStyle name="Output 3 4" xfId="567"/>
    <cellStyle name="Output 4" xfId="568"/>
    <cellStyle name="Output 4 2" xfId="569"/>
    <cellStyle name="Output 5" xfId="570"/>
    <cellStyle name="Output 5 2" xfId="571"/>
    <cellStyle name="Output 6" xfId="572"/>
    <cellStyle name="Percent" xfId="573" builtinId="5"/>
    <cellStyle name="Percent 2" xfId="574"/>
    <cellStyle name="Title 2" xfId="575"/>
    <cellStyle name="Title 2 2" xfId="576"/>
    <cellStyle name="Title 2 3" xfId="577"/>
    <cellStyle name="Title 2 4" xfId="578"/>
    <cellStyle name="Title 2 5" xfId="579"/>
    <cellStyle name="Title 3" xfId="580"/>
    <cellStyle name="Title 3 2" xfId="581"/>
    <cellStyle name="Title 3 3" xfId="582"/>
    <cellStyle name="Title 3 4" xfId="583"/>
    <cellStyle name="Title 4" xfId="584"/>
    <cellStyle name="Title 4 2" xfId="585"/>
    <cellStyle name="Title 5" xfId="586"/>
    <cellStyle name="Title 5 2" xfId="587"/>
    <cellStyle name="Title 6" xfId="588"/>
    <cellStyle name="Total 2" xfId="589"/>
    <cellStyle name="Total 2 2" xfId="590"/>
    <cellStyle name="Total 2 3" xfId="591"/>
    <cellStyle name="Total 2 4" xfId="592"/>
    <cellStyle name="Total 2 5" xfId="593"/>
    <cellStyle name="Total 3" xfId="594"/>
    <cellStyle name="Total 3 2" xfId="595"/>
    <cellStyle name="Total 3 3" xfId="596"/>
    <cellStyle name="Total 3 4" xfId="597"/>
    <cellStyle name="Total 4" xfId="598"/>
    <cellStyle name="Total 4 2" xfId="599"/>
    <cellStyle name="Total 5" xfId="600"/>
    <cellStyle name="Total 5 2" xfId="601"/>
    <cellStyle name="Total 6" xfId="602"/>
    <cellStyle name="Warning Text 2" xfId="603"/>
    <cellStyle name="Warning Text 2 2" xfId="604"/>
    <cellStyle name="Warning Text 2 3" xfId="605"/>
    <cellStyle name="Warning Text 2 4" xfId="606"/>
    <cellStyle name="Warning Text 2 5" xfId="607"/>
    <cellStyle name="Warning Text 3" xfId="608"/>
    <cellStyle name="Warning Text 3 2" xfId="609"/>
    <cellStyle name="Warning Text 3 3" xfId="610"/>
    <cellStyle name="Warning Text 3 4" xfId="611"/>
    <cellStyle name="Warning Text 4" xfId="612"/>
    <cellStyle name="Warning Text 4 2" xfId="613"/>
    <cellStyle name="Warning Text 5" xfId="614"/>
    <cellStyle name="Warning Text 5 2" xfId="615"/>
    <cellStyle name="Warning Text 6" xfId="616"/>
  </cellStyles>
  <dxfs count="71">
    <dxf>
      <font>
        <b/>
        <i val="0"/>
      </font>
      <fill>
        <patternFill>
          <bgColor theme="5" tint="0.39994506668294322"/>
        </patternFill>
      </fill>
    </dxf>
    <dxf>
      <fill>
        <patternFill patternType="lightGray">
          <bgColor rgb="FF92D050"/>
        </patternFill>
      </fill>
    </dxf>
    <dxf>
      <fill>
        <patternFill patternType="lightGray">
          <bgColor rgb="FF92D050"/>
        </patternFill>
      </fill>
    </dxf>
    <dxf>
      <fill>
        <patternFill patternType="lightGray">
          <bgColor rgb="FF92D050"/>
        </patternFill>
      </fill>
    </dxf>
    <dxf>
      <fill>
        <patternFill patternType="lightGray">
          <bgColor rgb="FF92D050"/>
        </patternFill>
      </fill>
    </dxf>
    <dxf>
      <fill>
        <patternFill patternType="lightGray">
          <bgColor rgb="FF92D050"/>
        </patternFill>
      </fill>
    </dxf>
    <dxf>
      <fill>
        <patternFill patternType="lightGray">
          <bgColor rgb="FF92D050"/>
        </patternFill>
      </fill>
    </dxf>
    <dxf>
      <fill>
        <patternFill patternType="lightGray">
          <bgColor rgb="FF92D050"/>
        </patternFill>
      </fill>
    </dxf>
    <dxf>
      <fill>
        <patternFill patternType="lightGray">
          <bgColor rgb="FF92D050"/>
        </patternFill>
      </fill>
    </dxf>
    <dxf>
      <fill>
        <patternFill patternType="lightGray">
          <bgColor rgb="FF92D050"/>
        </patternFill>
      </fill>
    </dxf>
    <dxf>
      <fill>
        <patternFill patternType="lightGray">
          <bgColor rgb="FF92D050"/>
        </patternFill>
      </fill>
    </dxf>
    <dxf>
      <fill>
        <patternFill patternType="lightGray">
          <bgColor rgb="FF92D050"/>
        </patternFill>
      </fill>
    </dxf>
    <dxf>
      <fill>
        <patternFill patternType="lightGray">
          <bgColor rgb="FF92D050"/>
        </patternFill>
      </fill>
    </dxf>
    <dxf>
      <fill>
        <patternFill patternType="lightGray">
          <bgColor rgb="FF92D050"/>
        </patternFill>
      </fill>
    </dxf>
    <dxf>
      <fill>
        <patternFill patternType="lightGray">
          <bgColor rgb="FF92D050"/>
        </patternFill>
      </fill>
    </dxf>
    <dxf>
      <fill>
        <patternFill patternType="lightGray">
          <bgColor rgb="FF92D050"/>
        </patternFill>
      </fill>
    </dxf>
    <dxf>
      <fill>
        <patternFill patternType="lightGray">
          <bgColor rgb="FF92D050"/>
        </patternFill>
      </fill>
    </dxf>
    <dxf>
      <fill>
        <patternFill patternType="lightGray">
          <bgColor rgb="FF92D050"/>
        </patternFill>
      </fill>
    </dxf>
    <dxf>
      <fill>
        <patternFill patternType="lightGray">
          <bgColor rgb="FF92D050"/>
        </patternFill>
      </fill>
    </dxf>
    <dxf>
      <fill>
        <patternFill patternType="lightGray">
          <bgColor rgb="FF92D050"/>
        </patternFill>
      </fill>
    </dxf>
    <dxf>
      <fill>
        <patternFill patternType="lightGray">
          <bgColor rgb="FF92D050"/>
        </patternFill>
      </fill>
    </dxf>
    <dxf>
      <fill>
        <patternFill patternType="lightGray">
          <bgColor rgb="FF92D050"/>
        </patternFill>
      </fill>
    </dxf>
    <dxf>
      <fill>
        <patternFill patternType="lightGray">
          <bgColor rgb="FF92D050"/>
        </patternFill>
      </fill>
    </dxf>
    <dxf>
      <fill>
        <patternFill patternType="lightGray">
          <bgColor rgb="FF92D050"/>
        </patternFill>
      </fill>
    </dxf>
    <dxf>
      <fill>
        <patternFill patternType="lightGray">
          <bgColor rgb="FF92D050"/>
        </patternFill>
      </fill>
    </dxf>
    <dxf>
      <fill>
        <patternFill patternType="lightGray">
          <bgColor rgb="FF92D050"/>
        </patternFill>
      </fill>
    </dxf>
    <dxf>
      <fill>
        <patternFill patternType="lightGray">
          <bgColor rgb="FF92D050"/>
        </patternFill>
      </fill>
    </dxf>
    <dxf>
      <fill>
        <patternFill patternType="lightGray">
          <bgColor rgb="FF92D050"/>
        </patternFill>
      </fill>
    </dxf>
    <dxf>
      <fill>
        <patternFill patternType="lightGray">
          <bgColor rgb="FF92D050"/>
        </patternFill>
      </fill>
    </dxf>
    <dxf>
      <fill>
        <patternFill patternType="lightGray">
          <bgColor rgb="FF92D050"/>
        </patternFill>
      </fill>
    </dxf>
    <dxf>
      <fill>
        <patternFill patternType="lightGray">
          <bgColor rgb="FF92D050"/>
        </patternFill>
      </fill>
    </dxf>
    <dxf>
      <fill>
        <patternFill patternType="lightGray">
          <bgColor rgb="FF92D050"/>
        </patternFill>
      </fill>
    </dxf>
    <dxf>
      <fill>
        <patternFill patternType="lightGray">
          <bgColor rgb="FF92D050"/>
        </patternFill>
      </fill>
    </dxf>
    <dxf>
      <fill>
        <patternFill patternType="lightGray">
          <bgColor rgb="FF92D050"/>
        </patternFill>
      </fill>
    </dxf>
    <dxf>
      <fill>
        <patternFill patternType="lightGray">
          <bgColor rgb="FF92D050"/>
        </patternFill>
      </fill>
    </dxf>
    <dxf>
      <fill>
        <patternFill patternType="lightGray">
          <bgColor rgb="FF92D050"/>
        </patternFill>
      </fill>
    </dxf>
    <dxf>
      <fill>
        <patternFill patternType="lightGray">
          <bgColor rgb="FF92D050"/>
        </patternFill>
      </fill>
    </dxf>
    <dxf>
      <fill>
        <patternFill patternType="lightGray">
          <bgColor rgb="FF92D050"/>
        </patternFill>
      </fill>
    </dxf>
    <dxf>
      <fill>
        <patternFill patternType="lightGray">
          <bgColor rgb="FF92D050"/>
        </patternFill>
      </fill>
    </dxf>
    <dxf>
      <fill>
        <patternFill patternType="lightGray">
          <bgColor rgb="FF92D050"/>
        </patternFill>
      </fill>
    </dxf>
    <dxf>
      <fill>
        <patternFill patternType="lightGray">
          <bgColor rgb="FF92D050"/>
        </patternFill>
      </fill>
    </dxf>
    <dxf>
      <fill>
        <patternFill patternType="lightGray">
          <bgColor rgb="FF92D050"/>
        </patternFill>
      </fill>
    </dxf>
    <dxf>
      <fill>
        <patternFill patternType="lightGray">
          <bgColor rgb="FF92D050"/>
        </patternFill>
      </fill>
    </dxf>
    <dxf>
      <fill>
        <patternFill patternType="lightGray">
          <bgColor rgb="FF92D050"/>
        </patternFill>
      </fill>
    </dxf>
    <dxf>
      <fill>
        <patternFill patternType="lightGray">
          <bgColor rgb="FF92D050"/>
        </patternFill>
      </fill>
    </dxf>
    <dxf>
      <fill>
        <patternFill patternType="lightGray">
          <bgColor rgb="FF92D050"/>
        </patternFill>
      </fill>
    </dxf>
    <dxf>
      <fill>
        <patternFill patternType="lightGray">
          <bgColor rgb="FF92D050"/>
        </patternFill>
      </fill>
    </dxf>
    <dxf>
      <fill>
        <patternFill patternType="lightGray">
          <bgColor rgb="FF92D050"/>
        </patternFill>
      </fill>
    </dxf>
    <dxf>
      <fill>
        <patternFill patternType="lightGray">
          <bgColor rgb="FF92D050"/>
        </patternFill>
      </fill>
    </dxf>
    <dxf>
      <fill>
        <patternFill patternType="lightGray">
          <bgColor rgb="FF92D050"/>
        </patternFill>
      </fill>
    </dxf>
    <dxf>
      <fill>
        <patternFill patternType="lightGray">
          <bgColor rgb="FF92D050"/>
        </patternFill>
      </fill>
    </dxf>
    <dxf>
      <fill>
        <patternFill patternType="lightGray">
          <bgColor rgb="FF92D050"/>
        </patternFill>
      </fill>
    </dxf>
    <dxf>
      <fill>
        <patternFill patternType="lightGray">
          <bgColor rgb="FF92D050"/>
        </patternFill>
      </fill>
    </dxf>
    <dxf>
      <fill>
        <patternFill patternType="lightGray">
          <bgColor rgb="FF92D050"/>
        </patternFill>
      </fill>
    </dxf>
    <dxf>
      <fill>
        <patternFill patternType="lightGray">
          <bgColor rgb="FF92D050"/>
        </patternFill>
      </fill>
    </dxf>
    <dxf>
      <fill>
        <patternFill patternType="lightGray">
          <bgColor rgb="FF92D050"/>
        </patternFill>
      </fill>
    </dxf>
    <dxf>
      <fill>
        <patternFill patternType="lightGray">
          <bgColor rgb="FF92D050"/>
        </patternFill>
      </fill>
    </dxf>
    <dxf>
      <fill>
        <patternFill patternType="lightGray">
          <bgColor rgb="FF92D050"/>
        </patternFill>
      </fill>
    </dxf>
    <dxf>
      <fill>
        <patternFill patternType="lightGray">
          <bgColor rgb="FF92D050"/>
        </patternFill>
      </fill>
    </dxf>
    <dxf>
      <fill>
        <patternFill patternType="lightGray">
          <bgColor rgb="FF92D050"/>
        </patternFill>
      </fill>
    </dxf>
    <dxf>
      <fill>
        <patternFill patternType="lightGray">
          <bgColor rgb="FF92D050"/>
        </patternFill>
      </fill>
    </dxf>
    <dxf>
      <fill>
        <patternFill patternType="gray125"/>
      </fill>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title>
      <c:overlay val="0"/>
    </c:title>
    <c:autoTitleDeleted val="0"/>
    <c:plotArea>
      <c:layout/>
      <c:lineChart>
        <c:grouping val="standard"/>
        <c:varyColors val="0"/>
        <c:ser>
          <c:idx val="0"/>
          <c:order val="0"/>
          <c:tx>
            <c:strRef>
              <c:f>'Product Forecast'!$C$59</c:f>
              <c:strCache>
                <c:ptCount val="1"/>
                <c:pt idx="0">
                  <c:v>Contribution Margin %</c:v>
                </c:pt>
              </c:strCache>
            </c:strRef>
          </c:tx>
          <c:cat>
            <c:strRef>
              <c:f>'Product Forecast'!$E$58:$P$58</c:f>
              <c:strCache>
                <c:ptCount val="12"/>
                <c:pt idx="0">
                  <c:v>Q1</c:v>
                </c:pt>
                <c:pt idx="1">
                  <c:v>Q2</c:v>
                </c:pt>
                <c:pt idx="2">
                  <c:v>Q3</c:v>
                </c:pt>
                <c:pt idx="3">
                  <c:v>Q4</c:v>
                </c:pt>
                <c:pt idx="4">
                  <c:v>Q1</c:v>
                </c:pt>
                <c:pt idx="5">
                  <c:v>Q2</c:v>
                </c:pt>
                <c:pt idx="6">
                  <c:v>Q3</c:v>
                </c:pt>
                <c:pt idx="7">
                  <c:v>Q4</c:v>
                </c:pt>
                <c:pt idx="8">
                  <c:v>Q1</c:v>
                </c:pt>
                <c:pt idx="9">
                  <c:v>Q2</c:v>
                </c:pt>
                <c:pt idx="10">
                  <c:v>Q3</c:v>
                </c:pt>
                <c:pt idx="11">
                  <c:v>Q4</c:v>
                </c:pt>
              </c:strCache>
            </c:strRef>
          </c:cat>
          <c:val>
            <c:numRef>
              <c:f>'Product Forecast'!$D$59:$P$59</c:f>
              <c:numCache>
                <c:formatCode>0%</c:formatCode>
                <c:ptCount val="12"/>
                <c:pt idx="0">
                  <c:v>0</c:v>
                </c:pt>
                <c:pt idx="1">
                  <c:v>2.5000000000000001E-3</c:v>
                </c:pt>
                <c:pt idx="2">
                  <c:v>-5.0000000000000001E-3</c:v>
                </c:pt>
                <c:pt idx="3">
                  <c:v>1.7500000000000002E-2</c:v>
                </c:pt>
                <c:pt idx="4">
                  <c:v>0.18124999999999999</c:v>
                </c:pt>
                <c:pt idx="5">
                  <c:v>0.18124999999999999</c:v>
                </c:pt>
                <c:pt idx="6">
                  <c:v>0.18124999999999999</c:v>
                </c:pt>
                <c:pt idx="7">
                  <c:v>0.17749999999999999</c:v>
                </c:pt>
                <c:pt idx="8">
                  <c:v>0.34499999999999997</c:v>
                </c:pt>
                <c:pt idx="9">
                  <c:v>0.34499999999999997</c:v>
                </c:pt>
                <c:pt idx="10">
                  <c:v>0.34499999999999997</c:v>
                </c:pt>
                <c:pt idx="11">
                  <c:v>0.22750000000000001</c:v>
                </c:pt>
              </c:numCache>
            </c:numRef>
          </c:val>
          <c:smooth val="0"/>
        </c:ser>
        <c:dLbls>
          <c:showLegendKey val="0"/>
          <c:showVal val="0"/>
          <c:showCatName val="0"/>
          <c:showSerName val="0"/>
          <c:showPercent val="0"/>
          <c:showBubbleSize val="0"/>
        </c:dLbls>
        <c:marker val="1"/>
        <c:smooth val="0"/>
        <c:axId val="142848384"/>
        <c:axId val="142849920"/>
      </c:lineChart>
      <c:catAx>
        <c:axId val="142848384"/>
        <c:scaling>
          <c:orientation val="minMax"/>
        </c:scaling>
        <c:delete val="0"/>
        <c:axPos val="b"/>
        <c:numFmt formatCode="General" sourceLinked="1"/>
        <c:majorTickMark val="out"/>
        <c:minorTickMark val="none"/>
        <c:tickLblPos val="nextTo"/>
        <c:crossAx val="142849920"/>
        <c:crosses val="autoZero"/>
        <c:auto val="1"/>
        <c:lblAlgn val="ctr"/>
        <c:lblOffset val="100"/>
        <c:noMultiLvlLbl val="0"/>
      </c:catAx>
      <c:valAx>
        <c:axId val="142849920"/>
        <c:scaling>
          <c:orientation val="minMax"/>
        </c:scaling>
        <c:delete val="0"/>
        <c:axPos val="l"/>
        <c:majorGridlines/>
        <c:numFmt formatCode="0%" sourceLinked="1"/>
        <c:majorTickMark val="out"/>
        <c:minorTickMark val="none"/>
        <c:tickLblPos val="nextTo"/>
        <c:crossAx val="142848384"/>
        <c:crosses val="autoZero"/>
        <c:crossBetween val="between"/>
      </c:valAx>
    </c:plotArea>
    <c:legend>
      <c:legendPos val="r"/>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lineChart>
        <c:grouping val="standard"/>
        <c:varyColors val="0"/>
        <c:ser>
          <c:idx val="0"/>
          <c:order val="0"/>
          <c:tx>
            <c:strRef>
              <c:f>'Product Forecast'!$C$61</c:f>
              <c:strCache>
                <c:ptCount val="1"/>
                <c:pt idx="0">
                  <c:v>Gross Margin Growth Rate %*</c:v>
                </c:pt>
              </c:strCache>
            </c:strRef>
          </c:tx>
          <c:cat>
            <c:strRef>
              <c:f>'Product Forecast'!$E$58:$P$58</c:f>
              <c:strCache>
                <c:ptCount val="12"/>
                <c:pt idx="0">
                  <c:v>Q1</c:v>
                </c:pt>
                <c:pt idx="1">
                  <c:v>Q2</c:v>
                </c:pt>
                <c:pt idx="2">
                  <c:v>Q3</c:v>
                </c:pt>
                <c:pt idx="3">
                  <c:v>Q4</c:v>
                </c:pt>
                <c:pt idx="4">
                  <c:v>Q1</c:v>
                </c:pt>
                <c:pt idx="5">
                  <c:v>Q2</c:v>
                </c:pt>
                <c:pt idx="6">
                  <c:v>Q3</c:v>
                </c:pt>
                <c:pt idx="7">
                  <c:v>Q4</c:v>
                </c:pt>
                <c:pt idx="8">
                  <c:v>Q1</c:v>
                </c:pt>
                <c:pt idx="9">
                  <c:v>Q2</c:v>
                </c:pt>
                <c:pt idx="10">
                  <c:v>Q3</c:v>
                </c:pt>
                <c:pt idx="11">
                  <c:v>Q4</c:v>
                </c:pt>
              </c:strCache>
            </c:strRef>
          </c:cat>
          <c:val>
            <c:numRef>
              <c:f>'Product Forecast'!$D$61:$P$61</c:f>
              <c:numCache>
                <c:formatCode>0%</c:formatCode>
                <c:ptCount val="12"/>
                <c:pt idx="0">
                  <c:v>0</c:v>
                </c:pt>
                <c:pt idx="1">
                  <c:v>0</c:v>
                </c:pt>
                <c:pt idx="2">
                  <c:v>0</c:v>
                </c:pt>
                <c:pt idx="3">
                  <c:v>0</c:v>
                </c:pt>
                <c:pt idx="4">
                  <c:v>13.114754098360656</c:v>
                </c:pt>
                <c:pt idx="5">
                  <c:v>0</c:v>
                </c:pt>
                <c:pt idx="6">
                  <c:v>0</c:v>
                </c:pt>
                <c:pt idx="7">
                  <c:v>-2.0905923344947737E-2</c:v>
                </c:pt>
                <c:pt idx="8">
                  <c:v>1.9359430604982206</c:v>
                </c:pt>
                <c:pt idx="9">
                  <c:v>0</c:v>
                </c:pt>
                <c:pt idx="10">
                  <c:v>0</c:v>
                </c:pt>
                <c:pt idx="11">
                  <c:v>-0.3418181818181818</c:v>
                </c:pt>
              </c:numCache>
            </c:numRef>
          </c:val>
          <c:smooth val="0"/>
        </c:ser>
        <c:dLbls>
          <c:showLegendKey val="0"/>
          <c:showVal val="0"/>
          <c:showCatName val="0"/>
          <c:showSerName val="0"/>
          <c:showPercent val="0"/>
          <c:showBubbleSize val="0"/>
        </c:dLbls>
        <c:marker val="1"/>
        <c:smooth val="0"/>
        <c:axId val="142870400"/>
        <c:axId val="142871936"/>
      </c:lineChart>
      <c:catAx>
        <c:axId val="142870400"/>
        <c:scaling>
          <c:orientation val="minMax"/>
        </c:scaling>
        <c:delete val="0"/>
        <c:axPos val="b"/>
        <c:numFmt formatCode="General" sourceLinked="1"/>
        <c:majorTickMark val="out"/>
        <c:minorTickMark val="none"/>
        <c:tickLblPos val="nextTo"/>
        <c:crossAx val="142871936"/>
        <c:crosses val="autoZero"/>
        <c:auto val="1"/>
        <c:lblAlgn val="ctr"/>
        <c:lblOffset val="100"/>
        <c:noMultiLvlLbl val="0"/>
      </c:catAx>
      <c:valAx>
        <c:axId val="142871936"/>
        <c:scaling>
          <c:orientation val="minMax"/>
        </c:scaling>
        <c:delete val="0"/>
        <c:axPos val="l"/>
        <c:majorGridlines/>
        <c:numFmt formatCode="0%" sourceLinked="1"/>
        <c:majorTickMark val="out"/>
        <c:minorTickMark val="none"/>
        <c:tickLblPos val="nextTo"/>
        <c:crossAx val="142870400"/>
        <c:crosses val="autoZero"/>
        <c:crossBetween val="between"/>
      </c:valAx>
    </c:plotArea>
    <c:legend>
      <c:legendPos val="r"/>
      <c:overlay val="0"/>
    </c:legend>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Break-Even</a:t>
            </a:r>
            <a:r>
              <a:rPr lang="en-US" baseline="0"/>
              <a:t> Analysis</a:t>
            </a:r>
            <a:endParaRPr lang="en-US"/>
          </a:p>
        </c:rich>
      </c:tx>
      <c:overlay val="0"/>
    </c:title>
    <c:autoTitleDeleted val="0"/>
    <c:plotArea>
      <c:layout/>
      <c:lineChart>
        <c:grouping val="standard"/>
        <c:varyColors val="0"/>
        <c:ser>
          <c:idx val="0"/>
          <c:order val="0"/>
          <c:tx>
            <c:strRef>
              <c:f>'Product Forecast'!$C$40</c:f>
              <c:strCache>
                <c:ptCount val="1"/>
                <c:pt idx="0">
                  <c:v>Contribution Margin</c:v>
                </c:pt>
              </c:strCache>
            </c:strRef>
          </c:tx>
          <c:cat>
            <c:strRef>
              <c:f>'Product Forecast'!$E$58:$P$58</c:f>
              <c:strCache>
                <c:ptCount val="12"/>
                <c:pt idx="0">
                  <c:v>Q1</c:v>
                </c:pt>
                <c:pt idx="1">
                  <c:v>Q2</c:v>
                </c:pt>
                <c:pt idx="2">
                  <c:v>Q3</c:v>
                </c:pt>
                <c:pt idx="3">
                  <c:v>Q4</c:v>
                </c:pt>
                <c:pt idx="4">
                  <c:v>Q1</c:v>
                </c:pt>
                <c:pt idx="5">
                  <c:v>Q2</c:v>
                </c:pt>
                <c:pt idx="6">
                  <c:v>Q3</c:v>
                </c:pt>
                <c:pt idx="7">
                  <c:v>Q4</c:v>
                </c:pt>
                <c:pt idx="8">
                  <c:v>Q1</c:v>
                </c:pt>
                <c:pt idx="9">
                  <c:v>Q2</c:v>
                </c:pt>
                <c:pt idx="10">
                  <c:v>Q3</c:v>
                </c:pt>
                <c:pt idx="11">
                  <c:v>Q4</c:v>
                </c:pt>
              </c:strCache>
            </c:strRef>
          </c:cat>
          <c:val>
            <c:numRef>
              <c:f>'Product Forecast'!$E$62:$P$62</c:f>
              <c:numCache>
                <c:formatCode>_(* #,##0_);_(* \(#,##0\);_(* "-"??_);_(@_)</c:formatCode>
                <c:ptCount val="12"/>
                <c:pt idx="0">
                  <c:v>0</c:v>
                </c:pt>
                <c:pt idx="1">
                  <c:v>75</c:v>
                </c:pt>
                <c:pt idx="2">
                  <c:v>-175</c:v>
                </c:pt>
                <c:pt idx="3">
                  <c:v>1575</c:v>
                </c:pt>
                <c:pt idx="4">
                  <c:v>23325</c:v>
                </c:pt>
                <c:pt idx="5">
                  <c:v>45075</c:v>
                </c:pt>
                <c:pt idx="6">
                  <c:v>66825</c:v>
                </c:pt>
                <c:pt idx="7">
                  <c:v>88125</c:v>
                </c:pt>
                <c:pt idx="8">
                  <c:v>150225</c:v>
                </c:pt>
                <c:pt idx="9">
                  <c:v>212325</c:v>
                </c:pt>
                <c:pt idx="10">
                  <c:v>274425</c:v>
                </c:pt>
                <c:pt idx="11">
                  <c:v>315375</c:v>
                </c:pt>
              </c:numCache>
            </c:numRef>
          </c:val>
          <c:smooth val="0"/>
        </c:ser>
        <c:ser>
          <c:idx val="1"/>
          <c:order val="1"/>
          <c:tx>
            <c:strRef>
              <c:f>'Product Forecast'!$C$51</c:f>
              <c:strCache>
                <c:ptCount val="1"/>
                <c:pt idx="0">
                  <c:v>Total Fixed Costs</c:v>
                </c:pt>
              </c:strCache>
            </c:strRef>
          </c:tx>
          <c:cat>
            <c:strRef>
              <c:f>'Product Forecast'!$E$58:$P$58</c:f>
              <c:strCache>
                <c:ptCount val="12"/>
                <c:pt idx="0">
                  <c:v>Q1</c:v>
                </c:pt>
                <c:pt idx="1">
                  <c:v>Q2</c:v>
                </c:pt>
                <c:pt idx="2">
                  <c:v>Q3</c:v>
                </c:pt>
                <c:pt idx="3">
                  <c:v>Q4</c:v>
                </c:pt>
                <c:pt idx="4">
                  <c:v>Q1</c:v>
                </c:pt>
                <c:pt idx="5">
                  <c:v>Q2</c:v>
                </c:pt>
                <c:pt idx="6">
                  <c:v>Q3</c:v>
                </c:pt>
                <c:pt idx="7">
                  <c:v>Q4</c:v>
                </c:pt>
                <c:pt idx="8">
                  <c:v>Q1</c:v>
                </c:pt>
                <c:pt idx="9">
                  <c:v>Q2</c:v>
                </c:pt>
                <c:pt idx="10">
                  <c:v>Q3</c:v>
                </c:pt>
                <c:pt idx="11">
                  <c:v>Q4</c:v>
                </c:pt>
              </c:strCache>
            </c:strRef>
          </c:cat>
          <c:val>
            <c:numRef>
              <c:f>'Product Forecast'!$E$63:$P$63</c:f>
              <c:numCache>
                <c:formatCode>_(* #,##0_);_(* \(#,##0\);_(* "-"??_);_(@_)</c:formatCode>
                <c:ptCount val="12"/>
                <c:pt idx="0">
                  <c:v>2475</c:v>
                </c:pt>
                <c:pt idx="1">
                  <c:v>2475</c:v>
                </c:pt>
                <c:pt idx="2">
                  <c:v>2475</c:v>
                </c:pt>
                <c:pt idx="3">
                  <c:v>2475</c:v>
                </c:pt>
                <c:pt idx="4">
                  <c:v>2475</c:v>
                </c:pt>
                <c:pt idx="5">
                  <c:v>2475</c:v>
                </c:pt>
                <c:pt idx="6">
                  <c:v>2475</c:v>
                </c:pt>
                <c:pt idx="7">
                  <c:v>2475</c:v>
                </c:pt>
                <c:pt idx="8">
                  <c:v>2475</c:v>
                </c:pt>
                <c:pt idx="9">
                  <c:v>2475</c:v>
                </c:pt>
                <c:pt idx="10">
                  <c:v>2475</c:v>
                </c:pt>
                <c:pt idx="11">
                  <c:v>2475</c:v>
                </c:pt>
              </c:numCache>
            </c:numRef>
          </c:val>
          <c:smooth val="0"/>
        </c:ser>
        <c:dLbls>
          <c:showLegendKey val="0"/>
          <c:showVal val="0"/>
          <c:showCatName val="0"/>
          <c:showSerName val="0"/>
          <c:showPercent val="0"/>
          <c:showBubbleSize val="0"/>
        </c:dLbls>
        <c:marker val="1"/>
        <c:smooth val="0"/>
        <c:axId val="142918016"/>
        <c:axId val="142919552"/>
      </c:lineChart>
      <c:catAx>
        <c:axId val="142918016"/>
        <c:scaling>
          <c:orientation val="minMax"/>
        </c:scaling>
        <c:delete val="0"/>
        <c:axPos val="b"/>
        <c:numFmt formatCode="General" sourceLinked="1"/>
        <c:majorTickMark val="none"/>
        <c:minorTickMark val="none"/>
        <c:tickLblPos val="nextTo"/>
        <c:crossAx val="142919552"/>
        <c:crosses val="autoZero"/>
        <c:auto val="1"/>
        <c:lblAlgn val="ctr"/>
        <c:lblOffset val="100"/>
        <c:noMultiLvlLbl val="0"/>
      </c:catAx>
      <c:valAx>
        <c:axId val="142919552"/>
        <c:scaling>
          <c:orientation val="minMax"/>
        </c:scaling>
        <c:delete val="0"/>
        <c:axPos val="l"/>
        <c:majorGridlines/>
        <c:title>
          <c:tx>
            <c:rich>
              <a:bodyPr/>
              <a:lstStyle/>
              <a:p>
                <a:pPr>
                  <a:defRPr/>
                </a:pPr>
                <a:r>
                  <a:rPr lang="en-US"/>
                  <a:t>Currency</a:t>
                </a:r>
              </a:p>
            </c:rich>
          </c:tx>
          <c:overlay val="0"/>
        </c:title>
        <c:numFmt formatCode="_(* #,##0_);_(* \(#,##0\);_(* &quot;-&quot;??_);_(@_)" sourceLinked="1"/>
        <c:majorTickMark val="none"/>
        <c:minorTickMark val="none"/>
        <c:tickLblPos val="nextTo"/>
        <c:crossAx val="142918016"/>
        <c:crosses val="autoZero"/>
        <c:crossBetween val="between"/>
      </c:valAx>
    </c:plotArea>
    <c:legend>
      <c:legendPos val="r"/>
      <c:overlay val="0"/>
    </c:legend>
    <c:plotVisOnly val="0"/>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409575</xdr:colOff>
      <xdr:row>4</xdr:row>
      <xdr:rowOff>19050</xdr:rowOff>
    </xdr:from>
    <xdr:to>
      <xdr:col>8</xdr:col>
      <xdr:colOff>104775</xdr:colOff>
      <xdr:row>18</xdr:row>
      <xdr:rowOff>95250</xdr:rowOff>
    </xdr:to>
    <xdr:graphicFrame macro="">
      <xdr:nvGraphicFramePr>
        <xdr:cNvPr id="58494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542925</xdr:colOff>
      <xdr:row>4</xdr:row>
      <xdr:rowOff>19050</xdr:rowOff>
    </xdr:from>
    <xdr:to>
      <xdr:col>16</xdr:col>
      <xdr:colOff>238125</xdr:colOff>
      <xdr:row>18</xdr:row>
      <xdr:rowOff>95250</xdr:rowOff>
    </xdr:to>
    <xdr:graphicFrame macro="">
      <xdr:nvGraphicFramePr>
        <xdr:cNvPr id="58494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400050</xdr:colOff>
      <xdr:row>19</xdr:row>
      <xdr:rowOff>152400</xdr:rowOff>
    </xdr:from>
    <xdr:to>
      <xdr:col>16</xdr:col>
      <xdr:colOff>247650</xdr:colOff>
      <xdr:row>34</xdr:row>
      <xdr:rowOff>38100</xdr:rowOff>
    </xdr:to>
    <xdr:graphicFrame macro="">
      <xdr:nvGraphicFramePr>
        <xdr:cNvPr id="58494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8.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tint="-0.34998626667073579"/>
  </sheetPr>
  <dimension ref="B1:H21"/>
  <sheetViews>
    <sheetView zoomScaleNormal="100" workbookViewId="0">
      <selection activeCell="B8" sqref="B8"/>
    </sheetView>
  </sheetViews>
  <sheetFormatPr defaultRowHeight="15" x14ac:dyDescent="0.25"/>
  <cols>
    <col min="1" max="1" width="2.85546875" style="128" customWidth="1"/>
    <col min="2" max="2" width="40.5703125" style="128" customWidth="1"/>
    <col min="3" max="4" width="9.140625" style="128"/>
    <col min="5" max="5" width="33.5703125" style="128" customWidth="1"/>
    <col min="6" max="16384" width="9.140625" style="128"/>
  </cols>
  <sheetData>
    <row r="1" spans="2:8" ht="15.75" thickBot="1" x14ac:dyDescent="0.3"/>
    <row r="2" spans="2:8" ht="24" thickBot="1" x14ac:dyDescent="0.3">
      <c r="B2" s="701" t="s">
        <v>32</v>
      </c>
      <c r="C2" s="702"/>
      <c r="D2" s="702"/>
      <c r="E2" s="702"/>
      <c r="F2" s="702"/>
      <c r="G2" s="702"/>
      <c r="H2" s="703"/>
    </row>
    <row r="4" spans="2:8" ht="18.75" x14ac:dyDescent="0.3">
      <c r="B4" s="566" t="s">
        <v>139</v>
      </c>
      <c r="E4" s="566" t="s">
        <v>140</v>
      </c>
    </row>
    <row r="5" spans="2:8" x14ac:dyDescent="0.25">
      <c r="B5" s="567"/>
    </row>
    <row r="6" spans="2:8" x14ac:dyDescent="0.25">
      <c r="B6" s="567" t="s">
        <v>132</v>
      </c>
      <c r="E6" s="461" t="s">
        <v>143</v>
      </c>
    </row>
    <row r="7" spans="2:8" x14ac:dyDescent="0.25">
      <c r="E7" s="568" t="s">
        <v>144</v>
      </c>
    </row>
    <row r="8" spans="2:8" x14ac:dyDescent="0.25">
      <c r="B8" s="419" t="s">
        <v>147</v>
      </c>
      <c r="E8" s="569"/>
    </row>
    <row r="9" spans="2:8" x14ac:dyDescent="0.25">
      <c r="B9" s="419" t="s">
        <v>35</v>
      </c>
      <c r="E9" s="461" t="s">
        <v>142</v>
      </c>
    </row>
    <row r="10" spans="2:8" x14ac:dyDescent="0.25">
      <c r="E10" s="568" t="s">
        <v>145</v>
      </c>
    </row>
    <row r="11" spans="2:8" x14ac:dyDescent="0.25">
      <c r="B11" s="567" t="s">
        <v>133</v>
      </c>
      <c r="E11" s="569"/>
    </row>
    <row r="12" spans="2:8" x14ac:dyDescent="0.25">
      <c r="E12" s="461" t="s">
        <v>169</v>
      </c>
    </row>
    <row r="13" spans="2:8" x14ac:dyDescent="0.25">
      <c r="B13" s="419" t="s">
        <v>134</v>
      </c>
      <c r="E13" s="568" t="s">
        <v>178</v>
      </c>
    </row>
    <row r="14" spans="2:8" x14ac:dyDescent="0.25">
      <c r="B14" s="419" t="s">
        <v>135</v>
      </c>
      <c r="E14" s="569"/>
    </row>
    <row r="15" spans="2:8" x14ac:dyDescent="0.25">
      <c r="B15" s="419" t="s">
        <v>136</v>
      </c>
      <c r="E15" s="462" t="s">
        <v>130</v>
      </c>
    </row>
    <row r="16" spans="2:8" x14ac:dyDescent="0.25">
      <c r="B16" s="419" t="s">
        <v>137</v>
      </c>
      <c r="E16" s="568" t="s">
        <v>146</v>
      </c>
    </row>
    <row r="17" spans="2:2" x14ac:dyDescent="0.25">
      <c r="B17" s="419" t="s">
        <v>138</v>
      </c>
    </row>
    <row r="19" spans="2:2" x14ac:dyDescent="0.25">
      <c r="B19" s="567" t="s">
        <v>179</v>
      </c>
    </row>
    <row r="21" spans="2:2" x14ac:dyDescent="0.25">
      <c r="B21" s="419" t="s">
        <v>141</v>
      </c>
    </row>
  </sheetData>
  <mergeCells count="1">
    <mergeCell ref="B2:H2"/>
  </mergeCells>
  <hyperlinks>
    <hyperlink ref="B8" location="'Basic Information'!A1" display="Basic Information"/>
    <hyperlink ref="B9" location="'Master Staff List'!A1" display="Master Staff List"/>
    <hyperlink ref="B13" location="Design!A1" display="I.  Design the Prototype"/>
    <hyperlink ref="B14" location="Test!A1" display="II.  Test the Prototype"/>
    <hyperlink ref="B15" location="Package!A1" display="III. Package the Product or Service"/>
    <hyperlink ref="B16" location="Promote!A1" display="IV.  Promote the Product or Service"/>
    <hyperlink ref="B17" location="Manage!A1" display="V.  Manage the Launch"/>
    <hyperlink ref="B21" location="'Product Forecast'!A1" display="Product/Service Forecast"/>
    <hyperlink ref="E6" location="'BPH Summary'!A1" display="BPH Summary"/>
    <hyperlink ref="E9" location="'Launch Budget'!A1" display="Design to Launch Budget"/>
    <hyperlink ref="E12" location="'Financial Charts'!A1" display="Product/Service Financial Charts"/>
    <hyperlink ref="E15" location="Gantt!A1" display="Gantt Chart"/>
  </hyperlinks>
  <pageMargins left="0.7" right="0.7" top="0.75" bottom="0.75" header="0.3" footer="0.3"/>
  <pageSetup orientation="portrait"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A1:AZ100"/>
  <sheetViews>
    <sheetView zoomScale="80" zoomScaleNormal="80" workbookViewId="0">
      <pane xSplit="4" ySplit="6" topLeftCell="E7" activePane="bottomRight" state="frozen"/>
      <selection activeCell="B3" sqref="B3"/>
      <selection pane="topRight" activeCell="B3" sqref="B3"/>
      <selection pane="bottomLeft" activeCell="B3" sqref="B3"/>
      <selection pane="bottomRight" activeCell="B3" sqref="B3"/>
    </sheetView>
  </sheetViews>
  <sheetFormatPr defaultRowHeight="15" x14ac:dyDescent="0.25"/>
  <cols>
    <col min="1" max="1" width="8" style="41" customWidth="1"/>
    <col min="2" max="2" width="26.140625" style="18" customWidth="1"/>
    <col min="3" max="3" width="9.85546875" style="138" customWidth="1"/>
    <col min="4" max="4" width="7" style="18" customWidth="1"/>
    <col min="5" max="5" width="7.140625" style="225" customWidth="1"/>
    <col min="6" max="6" width="8.28515625" style="53" customWidth="1"/>
    <col min="7" max="7" width="7.140625" style="225" customWidth="1"/>
    <col min="8" max="8" width="8.28515625" style="53" customWidth="1"/>
    <col min="9" max="9" width="7.140625" style="225" customWidth="1"/>
    <col min="10" max="10" width="8.28515625" style="53" customWidth="1"/>
    <col min="11" max="11" width="7.140625" style="225" customWidth="1"/>
    <col min="12" max="12" width="8.28515625" style="53" customWidth="1"/>
    <col min="13" max="13" width="7.140625" style="225" customWidth="1"/>
    <col min="14" max="14" width="8.28515625" style="53" customWidth="1"/>
    <col min="15" max="15" width="7.140625" style="225" customWidth="1"/>
    <col min="16" max="16" width="8.28515625" style="53" customWidth="1"/>
    <col min="17" max="17" width="7.140625" style="225" customWidth="1"/>
    <col min="18" max="18" width="8.28515625" style="53" customWidth="1"/>
    <col min="19" max="19" width="7.140625" style="225" customWidth="1"/>
    <col min="20" max="20" width="8.28515625" style="53" customWidth="1"/>
    <col min="21" max="21" width="7.140625" style="225" customWidth="1"/>
    <col min="22" max="22" width="8.28515625" style="53" customWidth="1"/>
    <col min="23" max="23" width="7.140625" style="225" customWidth="1"/>
    <col min="24" max="24" width="8.28515625" style="53" customWidth="1"/>
    <col min="25" max="25" width="7.5703125" style="225" customWidth="1"/>
    <col min="26" max="26" width="8.28515625" style="53" customWidth="1"/>
    <col min="27" max="27" width="7.140625" style="225" customWidth="1"/>
    <col min="28" max="28" width="8.28515625" style="53" customWidth="1"/>
    <col min="29" max="29" width="15.7109375" style="53" customWidth="1"/>
    <col min="30" max="30" width="7.28515625" style="120" customWidth="1"/>
    <col min="31" max="31" width="6.7109375" style="108" customWidth="1"/>
    <col min="32" max="32" width="9.140625" style="202"/>
    <col min="33" max="33" width="7.42578125" style="18" customWidth="1"/>
    <col min="34" max="34" width="5.7109375" style="17" customWidth="1"/>
    <col min="35" max="35" width="6.5703125" style="18" customWidth="1"/>
    <col min="36" max="16384" width="9.140625" style="18"/>
  </cols>
  <sheetData>
    <row r="1" spans="1:35" x14ac:dyDescent="0.25">
      <c r="B1" s="153" t="str">
        <f>Test!C3</f>
        <v>BUSINESS PLANNING FOR HEALTH:  MSH</v>
      </c>
      <c r="C1" s="102"/>
      <c r="D1" s="103"/>
      <c r="AD1" s="104"/>
      <c r="AE1" s="53"/>
    </row>
    <row r="2" spans="1:35" x14ac:dyDescent="0.25">
      <c r="B2" s="154" t="str">
        <f>Test!C5</f>
        <v>Step 2:  Test the Prototype</v>
      </c>
      <c r="C2" s="129"/>
      <c r="D2" s="103"/>
      <c r="F2" s="106"/>
      <c r="AC2" s="107"/>
      <c r="AD2" s="104"/>
    </row>
    <row r="3" spans="1:35" x14ac:dyDescent="0.25">
      <c r="B3" s="109"/>
      <c r="C3" s="129"/>
      <c r="D3" s="103"/>
      <c r="F3" s="106"/>
      <c r="G3" s="238"/>
      <c r="H3" s="34"/>
      <c r="I3" s="238"/>
      <c r="J3" s="34"/>
      <c r="K3" s="238"/>
      <c r="L3" s="34"/>
      <c r="M3" s="238"/>
      <c r="N3" s="34"/>
      <c r="O3" s="238"/>
      <c r="P3" s="34"/>
      <c r="Q3" s="238"/>
      <c r="R3" s="34"/>
      <c r="S3" s="238"/>
      <c r="T3" s="34"/>
      <c r="U3" s="238"/>
      <c r="V3" s="34"/>
      <c r="W3" s="238"/>
      <c r="X3" s="34"/>
      <c r="Y3" s="238"/>
      <c r="Z3" s="34"/>
      <c r="AA3" s="240"/>
      <c r="AB3" s="34"/>
      <c r="AC3" s="107"/>
      <c r="AD3" s="110"/>
      <c r="AE3" s="59"/>
    </row>
    <row r="4" spans="1:35" s="114" customFormat="1" ht="12.2" customHeight="1" x14ac:dyDescent="0.2">
      <c r="A4" s="111"/>
      <c r="B4" s="112"/>
      <c r="C4" s="130"/>
      <c r="D4" s="57"/>
      <c r="E4" s="226">
        <f>'Basic Information'!D17</f>
        <v>42964</v>
      </c>
      <c r="F4" s="205"/>
      <c r="G4" s="226">
        <f>'Basic Information'!E17</f>
        <v>42995</v>
      </c>
      <c r="H4" s="205"/>
      <c r="I4" s="226">
        <f>'Basic Information'!F17</f>
        <v>43025</v>
      </c>
      <c r="J4" s="205"/>
      <c r="K4" s="226">
        <f>'Basic Information'!G17</f>
        <v>43056</v>
      </c>
      <c r="L4" s="205"/>
      <c r="M4" s="226">
        <f>'Basic Information'!H17</f>
        <v>43086</v>
      </c>
      <c r="N4" s="205"/>
      <c r="O4" s="226">
        <f>'Basic Information'!I17</f>
        <v>43117</v>
      </c>
      <c r="P4" s="205"/>
      <c r="Q4" s="226">
        <f>'Basic Information'!J17</f>
        <v>43148</v>
      </c>
      <c r="R4" s="205"/>
      <c r="S4" s="226">
        <f>'Basic Information'!K17</f>
        <v>43176</v>
      </c>
      <c r="T4" s="205"/>
      <c r="U4" s="226">
        <f>'Basic Information'!L17</f>
        <v>43207</v>
      </c>
      <c r="V4" s="205"/>
      <c r="W4" s="226">
        <f>'Basic Information'!M17</f>
        <v>43237</v>
      </c>
      <c r="X4" s="205"/>
      <c r="Y4" s="226">
        <f>'Basic Information'!N17</f>
        <v>43268</v>
      </c>
      <c r="Z4" s="205"/>
      <c r="AA4" s="226">
        <f>'Basic Information'!O17</f>
        <v>43298</v>
      </c>
      <c r="AB4" s="205"/>
      <c r="AC4" s="58" t="s">
        <v>15</v>
      </c>
      <c r="AD4" s="59"/>
      <c r="AE4" s="59"/>
      <c r="AH4" s="113"/>
    </row>
    <row r="5" spans="1:35" s="48" customFormat="1" ht="12.75" customHeight="1" x14ac:dyDescent="0.2">
      <c r="A5" s="115"/>
      <c r="B5" s="116"/>
      <c r="C5" s="131"/>
      <c r="D5" s="60"/>
      <c r="E5" s="61"/>
      <c r="F5" s="241"/>
      <c r="G5" s="61"/>
      <c r="H5" s="241"/>
      <c r="I5" s="61"/>
      <c r="J5" s="241"/>
      <c r="K5" s="61"/>
      <c r="L5" s="241"/>
      <c r="M5" s="61"/>
      <c r="N5" s="241"/>
      <c r="O5" s="61"/>
      <c r="P5" s="241"/>
      <c r="Q5" s="61"/>
      <c r="R5" s="241"/>
      <c r="S5" s="61"/>
      <c r="T5" s="241"/>
      <c r="U5" s="61"/>
      <c r="V5" s="241"/>
      <c r="W5" s="61"/>
      <c r="X5" s="241"/>
      <c r="Y5" s="61"/>
      <c r="Z5" s="241"/>
      <c r="AA5" s="61"/>
      <c r="AB5" s="62"/>
      <c r="AC5" s="63"/>
      <c r="AD5" s="64"/>
      <c r="AE5" s="64"/>
      <c r="AH5" s="117"/>
    </row>
    <row r="6" spans="1:35" ht="21.75" customHeight="1" x14ac:dyDescent="0.25">
      <c r="B6" s="118" t="s">
        <v>18</v>
      </c>
      <c r="C6" s="132"/>
      <c r="D6" s="65"/>
      <c r="E6" s="227" t="s">
        <v>24</v>
      </c>
      <c r="F6" s="66" t="s">
        <v>20</v>
      </c>
      <c r="G6" s="227" t="s">
        <v>24</v>
      </c>
      <c r="H6" s="66" t="s">
        <v>20</v>
      </c>
      <c r="I6" s="227" t="s">
        <v>24</v>
      </c>
      <c r="J6" s="66" t="s">
        <v>20</v>
      </c>
      <c r="K6" s="227" t="s">
        <v>24</v>
      </c>
      <c r="L6" s="66" t="s">
        <v>20</v>
      </c>
      <c r="M6" s="227" t="s">
        <v>24</v>
      </c>
      <c r="N6" s="66" t="s">
        <v>20</v>
      </c>
      <c r="O6" s="227" t="s">
        <v>24</v>
      </c>
      <c r="P6" s="66" t="s">
        <v>20</v>
      </c>
      <c r="Q6" s="227" t="s">
        <v>24</v>
      </c>
      <c r="R6" s="66" t="s">
        <v>20</v>
      </c>
      <c r="S6" s="227" t="s">
        <v>24</v>
      </c>
      <c r="T6" s="66" t="s">
        <v>20</v>
      </c>
      <c r="U6" s="227" t="s">
        <v>24</v>
      </c>
      <c r="V6" s="66" t="s">
        <v>20</v>
      </c>
      <c r="W6" s="227" t="s">
        <v>24</v>
      </c>
      <c r="X6" s="66" t="s">
        <v>20</v>
      </c>
      <c r="Y6" s="227" t="s">
        <v>24</v>
      </c>
      <c r="Z6" s="66" t="s">
        <v>20</v>
      </c>
      <c r="AA6" s="227" t="s">
        <v>24</v>
      </c>
      <c r="AB6" s="66" t="s">
        <v>20</v>
      </c>
      <c r="AC6" s="67" t="s">
        <v>21</v>
      </c>
      <c r="AD6" s="273" t="s">
        <v>24</v>
      </c>
      <c r="AE6" s="68" t="s">
        <v>22</v>
      </c>
      <c r="AG6" s="119"/>
      <c r="AH6" s="163" t="s">
        <v>31</v>
      </c>
      <c r="AI6" s="164" t="s">
        <v>31</v>
      </c>
    </row>
    <row r="7" spans="1:35" ht="12.2" customHeight="1" x14ac:dyDescent="0.25">
      <c r="B7" s="43"/>
      <c r="C7" s="133"/>
      <c r="D7" s="44"/>
      <c r="E7" s="228"/>
      <c r="F7" s="45"/>
      <c r="G7" s="228"/>
      <c r="H7" s="45"/>
      <c r="I7" s="228"/>
      <c r="J7" s="45"/>
      <c r="K7" s="228"/>
      <c r="L7" s="45"/>
      <c r="M7" s="228"/>
      <c r="N7" s="45"/>
      <c r="O7" s="228"/>
      <c r="P7" s="45"/>
      <c r="Q7" s="228"/>
      <c r="R7" s="45"/>
      <c r="S7" s="228"/>
      <c r="T7" s="45"/>
      <c r="U7" s="228"/>
      <c r="V7" s="45"/>
      <c r="W7" s="228"/>
      <c r="X7" s="45"/>
      <c r="Y7" s="228"/>
      <c r="Z7" s="45"/>
      <c r="AA7" s="228"/>
      <c r="AB7" s="45"/>
      <c r="AC7" s="69"/>
      <c r="AD7" s="70"/>
      <c r="AE7" s="29"/>
      <c r="AH7" s="165"/>
      <c r="AI7" s="166"/>
    </row>
    <row r="8" spans="1:35" ht="12.2" customHeight="1" x14ac:dyDescent="0.25">
      <c r="A8" s="204"/>
      <c r="B8" s="43" t="s">
        <v>109</v>
      </c>
      <c r="C8" s="133"/>
      <c r="D8" s="278"/>
      <c r="E8" s="233">
        <f>$AD8/12</f>
        <v>18.333333333333332</v>
      </c>
      <c r="F8" s="274"/>
      <c r="G8" s="233">
        <f>$AD8/12</f>
        <v>18.333333333333332</v>
      </c>
      <c r="H8" s="274"/>
      <c r="I8" s="233">
        <f>$AD8/12</f>
        <v>18.333333333333332</v>
      </c>
      <c r="J8" s="274"/>
      <c r="K8" s="233">
        <f>$AD8/12</f>
        <v>18.333333333333332</v>
      </c>
      <c r="L8" s="274"/>
      <c r="M8" s="233">
        <f>$AD8/12</f>
        <v>18.333333333333332</v>
      </c>
      <c r="N8" s="274"/>
      <c r="O8" s="233">
        <f>$AD8/12</f>
        <v>18.333333333333332</v>
      </c>
      <c r="P8" s="274"/>
      <c r="Q8" s="233">
        <f>$AD8/12</f>
        <v>18.333333333333332</v>
      </c>
      <c r="R8" s="274"/>
      <c r="S8" s="233">
        <f>$AD8/12</f>
        <v>18.333333333333332</v>
      </c>
      <c r="T8" s="274"/>
      <c r="U8" s="233">
        <f>$AD8/12</f>
        <v>18.333333333333332</v>
      </c>
      <c r="V8" s="274"/>
      <c r="W8" s="233">
        <f>$AD8/12</f>
        <v>18.333333333333332</v>
      </c>
      <c r="X8" s="274"/>
      <c r="Y8" s="233">
        <f>$AD8/12</f>
        <v>18.333333333333332</v>
      </c>
      <c r="Z8" s="274"/>
      <c r="AA8" s="233">
        <f>$AD8/12</f>
        <v>18.333333333333332</v>
      </c>
      <c r="AB8" s="274"/>
      <c r="AC8" s="275"/>
      <c r="AD8" s="276">
        <v>220</v>
      </c>
      <c r="AE8" s="277"/>
      <c r="AH8" s="167"/>
      <c r="AI8" s="166"/>
    </row>
    <row r="9" spans="1:35" ht="12.2" customHeight="1" x14ac:dyDescent="0.25">
      <c r="B9" s="203" t="str">
        <f>'Master Staff List'!C8</f>
        <v>Principal Technical Officer</v>
      </c>
      <c r="C9" s="134"/>
      <c r="D9" s="40"/>
      <c r="E9" s="228">
        <f>SUMIF(Test!$C$15:$C$41,$B9,Test!D$15:D$41)</f>
        <v>0</v>
      </c>
      <c r="F9" s="15">
        <f>IFERROR(VLOOKUP($B9,'Master Staff List'!$C$8:$D$57,2,FALSE),0)*E9</f>
        <v>0</v>
      </c>
      <c r="G9" s="228">
        <f>SUMIF(Test!$C$15:$C$41,$B9,Test!E$15:E$41)</f>
        <v>0</v>
      </c>
      <c r="H9" s="15">
        <f>IFERROR(VLOOKUP($B9,'Master Staff List'!$C$8:$D$57,2,FALSE),0)*G9</f>
        <v>0</v>
      </c>
      <c r="I9" s="228">
        <f>SUMIF(Test!$C$15:$C$41,$B9,Test!F$15:F$41)</f>
        <v>3</v>
      </c>
      <c r="J9" s="15">
        <f>IFERROR(VLOOKUP($B9,'Master Staff List'!$C$8:$D$57,2,FALSE),0)*I9</f>
        <v>1500</v>
      </c>
      <c r="K9" s="228">
        <f>SUMIF(Test!$C$15:$C$41,$B9,Test!G$15:G$41)</f>
        <v>5</v>
      </c>
      <c r="L9" s="15">
        <f>IFERROR(VLOOKUP($B9,'Master Staff List'!$C$8:$D$57,2,FALSE),0)*K9</f>
        <v>2500</v>
      </c>
      <c r="M9" s="228">
        <f>SUMIF(Test!$C$15:$C$41,$B9,Test!H$15:H$41)</f>
        <v>0</v>
      </c>
      <c r="N9" s="15">
        <f>IFERROR(VLOOKUP($B9,'Master Staff List'!$C$8:$D$57,2,FALSE),0)*M9</f>
        <v>0</v>
      </c>
      <c r="O9" s="228">
        <f>SUMIF(Test!$C$15:$C$41,$B9,Test!I$15:I$41)</f>
        <v>0</v>
      </c>
      <c r="P9" s="15">
        <f>IFERROR(VLOOKUP($B9,'Master Staff List'!$C$8:$D$57,2,FALSE),0)*O9</f>
        <v>0</v>
      </c>
      <c r="Q9" s="228">
        <f>SUMIF(Test!$C$15:$C$41,$B9,Test!J$15:J$41)</f>
        <v>0</v>
      </c>
      <c r="R9" s="15">
        <f>IFERROR(VLOOKUP($B9,'Master Staff List'!$C$8:$D$57,2,FALSE),0)*Q9</f>
        <v>0</v>
      </c>
      <c r="S9" s="228">
        <f>SUMIF(Test!$C$15:$C$41,$B9,Test!K$15:K$41)</f>
        <v>0</v>
      </c>
      <c r="T9" s="15">
        <f>IFERROR(VLOOKUP($B9,'Master Staff List'!$C$8:$D$57,2,FALSE),0)*S9</f>
        <v>0</v>
      </c>
      <c r="U9" s="228">
        <f>SUMIF(Test!$C$15:$C$41,$B9,Test!L$15:L$41)</f>
        <v>0</v>
      </c>
      <c r="V9" s="15">
        <f>IFERROR(VLOOKUP($B9,'Master Staff List'!$C$8:$D$57,2,FALSE),0)*U9</f>
        <v>0</v>
      </c>
      <c r="W9" s="228">
        <f>SUMIF(Test!$C$15:$C$41,$B9,Test!M$15:M$41)</f>
        <v>0</v>
      </c>
      <c r="X9" s="15">
        <f>IFERROR(VLOOKUP($B9,'Master Staff List'!$C$8:$D$57,2,FALSE),0)*W9</f>
        <v>0</v>
      </c>
      <c r="Y9" s="228">
        <f>SUMIF(Test!$C$15:$C$41,$B9,Test!N$15:N$41)</f>
        <v>0</v>
      </c>
      <c r="Z9" s="15">
        <f>IFERROR(VLOOKUP($B9,'Master Staff List'!$C$8:$D$57,2,FALSE),0)*Y9</f>
        <v>0</v>
      </c>
      <c r="AA9" s="228">
        <f>SUMIF(Test!$C$15:$C$41,$B9,Test!O$15:O$41)</f>
        <v>0</v>
      </c>
      <c r="AB9" s="15">
        <f>IFERROR(VLOOKUP($B9,'Master Staff List'!$C$8:$D$57,2,FALSE),0)*AA9</f>
        <v>0</v>
      </c>
      <c r="AC9" s="19">
        <f>SUM(F9,H9,J9,T9,V9,X9,Z9,AB9,L9,N9,P9,R9)</f>
        <v>4000</v>
      </c>
      <c r="AD9" s="28">
        <f>SUM(E9,G9,I9,S9,U9,W9,Y9,AA9,K9,M9,O9,Q9)</f>
        <v>8</v>
      </c>
      <c r="AE9" s="29">
        <f>AD9/AD$8</f>
        <v>3.6363636363636362E-2</v>
      </c>
      <c r="AH9" s="168">
        <f>SUM(F9,H9,J9,L9,N9,P9,R9,T9,V9,X9,Z9,AB9)-AC9</f>
        <v>0</v>
      </c>
      <c r="AI9" s="169">
        <f>IF(AND(AD9&gt;0,AC9=0),1,0)</f>
        <v>0</v>
      </c>
    </row>
    <row r="10" spans="1:35" ht="12.2" customHeight="1" x14ac:dyDescent="0.25">
      <c r="B10" s="203" t="str">
        <f>'Master Staff List'!C9</f>
        <v>Senior Technical Officer</v>
      </c>
      <c r="C10" s="134"/>
      <c r="D10" s="40"/>
      <c r="E10" s="228">
        <f>SUMIF(Test!$C$15:$C$41,$B10,Test!D$15:D$41)</f>
        <v>0</v>
      </c>
      <c r="F10" s="15">
        <f>IFERROR(VLOOKUP($B10,'Master Staff List'!$C$8:$D$57,2,FALSE),0)*E10</f>
        <v>0</v>
      </c>
      <c r="G10" s="228">
        <f>SUMIF(Test!$C$15:$C$41,$B10,Test!E$15:E$41)</f>
        <v>0</v>
      </c>
      <c r="H10" s="15">
        <f>IFERROR(VLOOKUP($B10,'Master Staff List'!$C$8:$D$57,2,FALSE),0)*G10</f>
        <v>0</v>
      </c>
      <c r="I10" s="228">
        <f>SUMIF(Test!$C$15:$C$41,$B10,Test!F$15:F$41)</f>
        <v>3</v>
      </c>
      <c r="J10" s="15">
        <f>IFERROR(VLOOKUP($B10,'Master Staff List'!$C$8:$D$57,2,FALSE),0)*I10</f>
        <v>1200</v>
      </c>
      <c r="K10" s="228">
        <f>SUMIF(Test!$C$15:$C$41,$B10,Test!G$15:G$41)</f>
        <v>5</v>
      </c>
      <c r="L10" s="15">
        <f>IFERROR(VLOOKUP($B10,'Master Staff List'!$C$8:$D$57,2,FALSE),0)*K10</f>
        <v>2000</v>
      </c>
      <c r="M10" s="228">
        <f>SUMIF(Test!$C$15:$C$41,$B10,Test!H$15:H$41)</f>
        <v>0</v>
      </c>
      <c r="N10" s="15">
        <f>IFERROR(VLOOKUP($B10,'Master Staff List'!$C$8:$D$57,2,FALSE),0)*M10</f>
        <v>0</v>
      </c>
      <c r="O10" s="228">
        <f>SUMIF(Test!$C$15:$C$41,$B10,Test!I$15:I$41)</f>
        <v>0</v>
      </c>
      <c r="P10" s="15">
        <f>IFERROR(VLOOKUP($B10,'Master Staff List'!$C$8:$D$57,2,FALSE),0)*O10</f>
        <v>0</v>
      </c>
      <c r="Q10" s="228">
        <f>SUMIF(Test!$C$15:$C$41,$B10,Test!J$15:J$41)</f>
        <v>0</v>
      </c>
      <c r="R10" s="15">
        <f>IFERROR(VLOOKUP($B10,'Master Staff List'!$C$8:$D$57,2,FALSE),0)*Q10</f>
        <v>0</v>
      </c>
      <c r="S10" s="228">
        <f>SUMIF(Test!$C$15:$C$41,$B10,Test!K$15:K$41)</f>
        <v>0</v>
      </c>
      <c r="T10" s="15">
        <f>IFERROR(VLOOKUP($B10,'Master Staff List'!$C$8:$D$57,2,FALSE),0)*S10</f>
        <v>0</v>
      </c>
      <c r="U10" s="228">
        <f>SUMIF(Test!$C$15:$C$41,$B10,Test!L$15:L$41)</f>
        <v>0</v>
      </c>
      <c r="V10" s="15">
        <f>IFERROR(VLOOKUP($B10,'Master Staff List'!$C$8:$D$57,2,FALSE),0)*U10</f>
        <v>0</v>
      </c>
      <c r="W10" s="228">
        <f>SUMIF(Test!$C$15:$C$41,$B10,Test!M$15:M$41)</f>
        <v>0</v>
      </c>
      <c r="X10" s="15">
        <f>IFERROR(VLOOKUP($B10,'Master Staff List'!$C$8:$D$57,2,FALSE),0)*W10</f>
        <v>0</v>
      </c>
      <c r="Y10" s="228">
        <f>SUMIF(Test!$C$15:$C$41,$B10,Test!N$15:N$41)</f>
        <v>0</v>
      </c>
      <c r="Z10" s="15">
        <f>IFERROR(VLOOKUP($B10,'Master Staff List'!$C$8:$D$57,2,FALSE),0)*Y10</f>
        <v>0</v>
      </c>
      <c r="AA10" s="228">
        <f>SUMIF(Test!$C$15:$C$41,$B10,Test!O$15:O$41)</f>
        <v>0</v>
      </c>
      <c r="AB10" s="15">
        <f>IFERROR(VLOOKUP($B10,'Master Staff List'!$C$8:$D$57,2,FALSE),0)*AA10</f>
        <v>0</v>
      </c>
      <c r="AC10" s="19">
        <f>SUM(F10,H10,J10,T10,V10,X10,Z10,AB10,L10,N10,P10,R10)</f>
        <v>3200</v>
      </c>
      <c r="AD10" s="28">
        <f>SUM(E10,G10,I10,S10,U10,W10,Y10,AA10,K10,M10,O10,Q10)</f>
        <v>8</v>
      </c>
      <c r="AE10" s="29">
        <f t="shared" ref="AE10:AE37" si="0">AD10/AD$8</f>
        <v>3.6363636363636362E-2</v>
      </c>
      <c r="AH10" s="168">
        <f t="shared" ref="AH10:AH37" si="1">SUM(F10,H10,J10,L10,N10,P10,R10,T10,V10,X10,Z10,AB10)-AC10</f>
        <v>0</v>
      </c>
      <c r="AI10" s="168">
        <f t="shared" ref="AI10:AI37" si="2">IF(AND(AD10&gt;0,AC10=0),1,0)</f>
        <v>0</v>
      </c>
    </row>
    <row r="11" spans="1:35" ht="12.2" customHeight="1" x14ac:dyDescent="0.25">
      <c r="B11" s="203" t="str">
        <f>'Master Staff List'!C10</f>
        <v>Technical Officer</v>
      </c>
      <c r="C11" s="134"/>
      <c r="D11" s="40"/>
      <c r="E11" s="228">
        <f>SUMIF(Test!$C$15:$C$41,$B11,Test!D$15:D$41)</f>
        <v>0</v>
      </c>
      <c r="F11" s="15">
        <f>IFERROR(VLOOKUP($B11,'Master Staff List'!$C$8:$D$57,2,FALSE),0)*E11</f>
        <v>0</v>
      </c>
      <c r="G11" s="228">
        <f>SUMIF(Test!$C$15:$C$41,$B11,Test!E$15:E$41)</f>
        <v>0</v>
      </c>
      <c r="H11" s="15">
        <f>IFERROR(VLOOKUP($B11,'Master Staff List'!$C$8:$D$57,2,FALSE),0)*G11</f>
        <v>0</v>
      </c>
      <c r="I11" s="228">
        <f>SUMIF(Test!$C$15:$C$41,$B11,Test!F$15:F$41)</f>
        <v>0</v>
      </c>
      <c r="J11" s="15">
        <f>IFERROR(VLOOKUP($B11,'Master Staff List'!$C$8:$D$57,2,FALSE),0)*I11</f>
        <v>0</v>
      </c>
      <c r="K11" s="228">
        <f>SUMIF(Test!$C$15:$C$41,$B11,Test!G$15:G$41)</f>
        <v>0</v>
      </c>
      <c r="L11" s="15">
        <f>IFERROR(VLOOKUP($B11,'Master Staff List'!$C$8:$D$57,2,FALSE),0)*K11</f>
        <v>0</v>
      </c>
      <c r="M11" s="228">
        <f>SUMIF(Test!$C$15:$C$41,$B11,Test!H$15:H$41)</f>
        <v>0</v>
      </c>
      <c r="N11" s="15">
        <f>IFERROR(VLOOKUP($B11,'Master Staff List'!$C$8:$D$57,2,FALSE),0)*M11</f>
        <v>0</v>
      </c>
      <c r="O11" s="228">
        <f>SUMIF(Test!$C$15:$C$41,$B11,Test!I$15:I$41)</f>
        <v>0</v>
      </c>
      <c r="P11" s="15">
        <f>IFERROR(VLOOKUP($B11,'Master Staff List'!$C$8:$D$57,2,FALSE),0)*O11</f>
        <v>0</v>
      </c>
      <c r="Q11" s="228">
        <f>SUMIF(Test!$C$15:$C$41,$B11,Test!J$15:J$41)</f>
        <v>0</v>
      </c>
      <c r="R11" s="15">
        <f>IFERROR(VLOOKUP($B11,'Master Staff List'!$C$8:$D$57,2,FALSE),0)*Q11</f>
        <v>0</v>
      </c>
      <c r="S11" s="228">
        <f>SUMIF(Test!$C$15:$C$41,$B11,Test!K$15:K$41)</f>
        <v>0</v>
      </c>
      <c r="T11" s="15">
        <f>IFERROR(VLOOKUP($B11,'Master Staff List'!$C$8:$D$57,2,FALSE),0)*S11</f>
        <v>0</v>
      </c>
      <c r="U11" s="228">
        <f>SUMIF(Test!$C$15:$C$41,$B11,Test!L$15:L$41)</f>
        <v>0</v>
      </c>
      <c r="V11" s="15">
        <f>IFERROR(VLOOKUP($B11,'Master Staff List'!$C$8:$D$57,2,FALSE),0)*U11</f>
        <v>0</v>
      </c>
      <c r="W11" s="228">
        <f>SUMIF(Test!$C$15:$C$41,$B11,Test!M$15:M$41)</f>
        <v>0</v>
      </c>
      <c r="X11" s="15">
        <f>IFERROR(VLOOKUP($B11,'Master Staff List'!$C$8:$D$57,2,FALSE),0)*W11</f>
        <v>0</v>
      </c>
      <c r="Y11" s="228">
        <f>SUMIF(Test!$C$15:$C$41,$B11,Test!N$15:N$41)</f>
        <v>0</v>
      </c>
      <c r="Z11" s="15">
        <f>IFERROR(VLOOKUP($B11,'Master Staff List'!$C$8:$D$57,2,FALSE),0)*Y11</f>
        <v>0</v>
      </c>
      <c r="AA11" s="228">
        <f>SUMIF(Test!$C$15:$C$41,$B11,Test!O$15:O$41)</f>
        <v>0</v>
      </c>
      <c r="AB11" s="15">
        <f>IFERROR(VLOOKUP($B11,'Master Staff List'!$C$8:$D$57,2,FALSE),0)*AA11</f>
        <v>0</v>
      </c>
      <c r="AC11" s="19">
        <f>SUM(F11,H11,J11,T11,V11,X11,Z11,AB11,L11,N11,P11,R11)</f>
        <v>0</v>
      </c>
      <c r="AD11" s="28">
        <f>SUM(E11,G11,I11,S11,U11,W11,Y11,AA11,K11,M11,O11,Q11)</f>
        <v>0</v>
      </c>
      <c r="AE11" s="29">
        <f>AD11/AD$8</f>
        <v>0</v>
      </c>
      <c r="AH11" s="168">
        <f t="shared" si="1"/>
        <v>0</v>
      </c>
      <c r="AI11" s="168">
        <f t="shared" si="2"/>
        <v>0</v>
      </c>
    </row>
    <row r="12" spans="1:35" ht="12.2" customHeight="1" x14ac:dyDescent="0.25">
      <c r="B12" s="203" t="str">
        <f>'Master Staff List'!C11</f>
        <v>Content Expert</v>
      </c>
      <c r="C12" s="134"/>
      <c r="D12" s="40"/>
      <c r="E12" s="228">
        <f>SUMIF(Test!$C$15:$C$41,$B12,Test!D$15:D$41)</f>
        <v>0</v>
      </c>
      <c r="F12" s="15">
        <f>IFERROR(VLOOKUP($B12,'Master Staff List'!$C$8:$D$57,2,FALSE),0)*E12</f>
        <v>0</v>
      </c>
      <c r="G12" s="228">
        <f>SUMIF(Test!$C$15:$C$41,$B12,Test!E$15:E$41)</f>
        <v>0</v>
      </c>
      <c r="H12" s="15">
        <f>IFERROR(VLOOKUP($B12,'Master Staff List'!$C$8:$D$57,2,FALSE),0)*G12</f>
        <v>0</v>
      </c>
      <c r="I12" s="228">
        <f>SUMIF(Test!$C$15:$C$41,$B12,Test!F$15:F$41)</f>
        <v>1</v>
      </c>
      <c r="J12" s="15">
        <f>IFERROR(VLOOKUP($B12,'Master Staff List'!$C$8:$D$57,2,FALSE),0)*I12</f>
        <v>450</v>
      </c>
      <c r="K12" s="228">
        <f>SUMIF(Test!$C$15:$C$41,$B12,Test!G$15:G$41)</f>
        <v>0</v>
      </c>
      <c r="L12" s="15">
        <f>IFERROR(VLOOKUP($B12,'Master Staff List'!$C$8:$D$57,2,FALSE),0)*K12</f>
        <v>0</v>
      </c>
      <c r="M12" s="228">
        <f>SUMIF(Test!$C$15:$C$41,$B12,Test!H$15:H$41)</f>
        <v>0</v>
      </c>
      <c r="N12" s="15">
        <f>IFERROR(VLOOKUP($B12,'Master Staff List'!$C$8:$D$57,2,FALSE),0)*M12</f>
        <v>0</v>
      </c>
      <c r="O12" s="228">
        <f>SUMIF(Test!$C$15:$C$41,$B12,Test!I$15:I$41)</f>
        <v>0</v>
      </c>
      <c r="P12" s="15">
        <f>IFERROR(VLOOKUP($B12,'Master Staff List'!$C$8:$D$57,2,FALSE),0)*O12</f>
        <v>0</v>
      </c>
      <c r="Q12" s="228">
        <f>SUMIF(Test!$C$15:$C$41,$B12,Test!J$15:J$41)</f>
        <v>0</v>
      </c>
      <c r="R12" s="15">
        <f>IFERROR(VLOOKUP($B12,'Master Staff List'!$C$8:$D$57,2,FALSE),0)*Q12</f>
        <v>0</v>
      </c>
      <c r="S12" s="228">
        <f>SUMIF(Test!$C$15:$C$41,$B12,Test!K$15:K$41)</f>
        <v>0</v>
      </c>
      <c r="T12" s="15">
        <f>IFERROR(VLOOKUP($B12,'Master Staff List'!$C$8:$D$57,2,FALSE),0)*S12</f>
        <v>0</v>
      </c>
      <c r="U12" s="228">
        <f>SUMIF(Test!$C$15:$C$41,$B12,Test!L$15:L$41)</f>
        <v>0</v>
      </c>
      <c r="V12" s="15">
        <f>IFERROR(VLOOKUP($B12,'Master Staff List'!$C$8:$D$57,2,FALSE),0)*U12</f>
        <v>0</v>
      </c>
      <c r="W12" s="228">
        <f>SUMIF(Test!$C$15:$C$41,$B12,Test!M$15:M$41)</f>
        <v>0</v>
      </c>
      <c r="X12" s="15">
        <f>IFERROR(VLOOKUP($B12,'Master Staff List'!$C$8:$D$57,2,FALSE),0)*W12</f>
        <v>0</v>
      </c>
      <c r="Y12" s="228">
        <f>SUMIF(Test!$C$15:$C$41,$B12,Test!N$15:N$41)</f>
        <v>0</v>
      </c>
      <c r="Z12" s="15">
        <f>IFERROR(VLOOKUP($B12,'Master Staff List'!$C$8:$D$57,2,FALSE),0)*Y12</f>
        <v>0</v>
      </c>
      <c r="AA12" s="228">
        <f>SUMIF(Test!$C$15:$C$41,$B12,Test!O$15:O$41)</f>
        <v>0</v>
      </c>
      <c r="AB12" s="15">
        <f>IFERROR(VLOOKUP($B12,'Master Staff List'!$C$8:$D$57,2,FALSE),0)*AA12</f>
        <v>0</v>
      </c>
      <c r="AC12" s="19">
        <f>SUM(F12,H12,J12,T12,V12,X12,Z12,AB12,L12,N12,P12,R12)</f>
        <v>450</v>
      </c>
      <c r="AD12" s="28">
        <f>SUM(E12,G12,I12,S12,U12,W12,Y12,AA12,K12,M12,O12,Q12)</f>
        <v>1</v>
      </c>
      <c r="AE12" s="29">
        <f t="shared" si="0"/>
        <v>4.5454545454545452E-3</v>
      </c>
      <c r="AH12" s="168">
        <f t="shared" si="1"/>
        <v>0</v>
      </c>
      <c r="AI12" s="168">
        <f t="shared" si="2"/>
        <v>0</v>
      </c>
    </row>
    <row r="13" spans="1:35" ht="12.2" customHeight="1" x14ac:dyDescent="0.25">
      <c r="B13" s="203" t="str">
        <f>'Master Staff List'!C12</f>
        <v>Vice President</v>
      </c>
      <c r="C13" s="134"/>
      <c r="D13" s="40"/>
      <c r="E13" s="228">
        <f>SUMIF(Test!$C$15:$C$41,$B13,Test!D$15:D$41)</f>
        <v>0</v>
      </c>
      <c r="F13" s="15">
        <f>IFERROR(VLOOKUP($B13,'Master Staff List'!$C$8:$D$57,2,FALSE),0)*E13</f>
        <v>0</v>
      </c>
      <c r="G13" s="228">
        <f>SUMIF(Test!$C$15:$C$41,$B13,Test!E$15:E$41)</f>
        <v>0</v>
      </c>
      <c r="H13" s="15">
        <f>IFERROR(VLOOKUP($B13,'Master Staff List'!$C$8:$D$57,2,FALSE),0)*G13</f>
        <v>0</v>
      </c>
      <c r="I13" s="228">
        <f>SUMIF(Test!$C$15:$C$41,$B13,Test!F$15:F$41)</f>
        <v>1</v>
      </c>
      <c r="J13" s="15">
        <f>IFERROR(VLOOKUP($B13,'Master Staff List'!$C$8:$D$57,2,FALSE),0)*I13</f>
        <v>600</v>
      </c>
      <c r="K13" s="228">
        <f>SUMIF(Test!$C$15:$C$41,$B13,Test!G$15:G$41)</f>
        <v>0</v>
      </c>
      <c r="L13" s="15">
        <f>IFERROR(VLOOKUP($B13,'Master Staff List'!$C$8:$D$57,2,FALSE),0)*K13</f>
        <v>0</v>
      </c>
      <c r="M13" s="228">
        <f>SUMIF(Test!$C$15:$C$41,$B13,Test!H$15:H$41)</f>
        <v>0</v>
      </c>
      <c r="N13" s="15">
        <f>IFERROR(VLOOKUP($B13,'Master Staff List'!$C$8:$D$57,2,FALSE),0)*M13</f>
        <v>0</v>
      </c>
      <c r="O13" s="228">
        <f>SUMIF(Test!$C$15:$C$41,$B13,Test!I$15:I$41)</f>
        <v>0</v>
      </c>
      <c r="P13" s="15">
        <f>IFERROR(VLOOKUP($B13,'Master Staff List'!$C$8:$D$57,2,FALSE),0)*O13</f>
        <v>0</v>
      </c>
      <c r="Q13" s="228">
        <f>SUMIF(Test!$C$15:$C$41,$B13,Test!J$15:J$41)</f>
        <v>0</v>
      </c>
      <c r="R13" s="15">
        <f>IFERROR(VLOOKUP($B13,'Master Staff List'!$C$8:$D$57,2,FALSE),0)*Q13</f>
        <v>0</v>
      </c>
      <c r="S13" s="228">
        <f>SUMIF(Test!$C$15:$C$41,$B13,Test!K$15:K$41)</f>
        <v>0</v>
      </c>
      <c r="T13" s="15">
        <f>IFERROR(VLOOKUP($B13,'Master Staff List'!$C$8:$D$57,2,FALSE),0)*S13</f>
        <v>0</v>
      </c>
      <c r="U13" s="228">
        <f>SUMIF(Test!$C$15:$C$41,$B13,Test!L$15:L$41)</f>
        <v>0</v>
      </c>
      <c r="V13" s="15">
        <f>IFERROR(VLOOKUP($B13,'Master Staff List'!$C$8:$D$57,2,FALSE),0)*U13</f>
        <v>0</v>
      </c>
      <c r="W13" s="228">
        <f>SUMIF(Test!$C$15:$C$41,$B13,Test!M$15:M$41)</f>
        <v>0</v>
      </c>
      <c r="X13" s="15">
        <f>IFERROR(VLOOKUP($B13,'Master Staff List'!$C$8:$D$57,2,FALSE),0)*W13</f>
        <v>0</v>
      </c>
      <c r="Y13" s="228">
        <f>SUMIF(Test!$C$15:$C$41,$B13,Test!N$15:N$41)</f>
        <v>0</v>
      </c>
      <c r="Z13" s="15">
        <f>IFERROR(VLOOKUP($B13,'Master Staff List'!$C$8:$D$57,2,FALSE),0)*Y13</f>
        <v>0</v>
      </c>
      <c r="AA13" s="228">
        <f>SUMIF(Test!$C$15:$C$41,$B13,Test!O$15:O$41)</f>
        <v>0</v>
      </c>
      <c r="AB13" s="15">
        <f>IFERROR(VLOOKUP($B13,'Master Staff List'!$C$8:$D$57,2,FALSE),0)*AA13</f>
        <v>0</v>
      </c>
      <c r="AC13" s="19">
        <f t="shared" ref="AC13:AC22" si="3">SUM(F13,H13,J13,T13,V13,X13,Z13,AB13,L13,N13,P13,R13)</f>
        <v>600</v>
      </c>
      <c r="AD13" s="28">
        <f t="shared" ref="AD13:AD22" si="4">SUM(E13,G13,I13,S13,U13,W13,Y13,AA13,K13,M13,O13,Q13)</f>
        <v>1</v>
      </c>
      <c r="AE13" s="29">
        <f t="shared" si="0"/>
        <v>4.5454545454545452E-3</v>
      </c>
      <c r="AH13" s="168">
        <f t="shared" si="1"/>
        <v>0</v>
      </c>
      <c r="AI13" s="168">
        <f t="shared" si="2"/>
        <v>0</v>
      </c>
    </row>
    <row r="14" spans="1:35" ht="12.2" customHeight="1" x14ac:dyDescent="0.25">
      <c r="B14" s="203" t="str">
        <f>'Master Staff List'!C13</f>
        <v>Platform Developer</v>
      </c>
      <c r="C14" s="134"/>
      <c r="D14" s="40"/>
      <c r="E14" s="228">
        <f>SUMIF(Test!$C$15:$C$41,$B14,Test!D$15:D$41)</f>
        <v>0</v>
      </c>
      <c r="F14" s="15">
        <f>IFERROR(VLOOKUP($B14,'Master Staff List'!$C$8:$D$57,2,FALSE),0)*E14</f>
        <v>0</v>
      </c>
      <c r="G14" s="228">
        <f>SUMIF(Test!$C$15:$C$41,$B14,Test!E$15:E$41)</f>
        <v>0</v>
      </c>
      <c r="H14" s="15">
        <f>IFERROR(VLOOKUP($B14,'Master Staff List'!$C$8:$D$57,2,FALSE),0)*G14</f>
        <v>0</v>
      </c>
      <c r="I14" s="228">
        <f>SUMIF(Test!$C$15:$C$41,$B14,Test!F$15:F$41)</f>
        <v>0</v>
      </c>
      <c r="J14" s="15">
        <f>IFERROR(VLOOKUP($B14,'Master Staff List'!$C$8:$D$57,2,FALSE),0)*I14</f>
        <v>0</v>
      </c>
      <c r="K14" s="228">
        <f>SUMIF(Test!$C$15:$C$41,$B14,Test!G$15:G$41)</f>
        <v>10</v>
      </c>
      <c r="L14" s="15">
        <f>IFERROR(VLOOKUP($B14,'Master Staff List'!$C$8:$D$57,2,FALSE),0)*K14</f>
        <v>4000</v>
      </c>
      <c r="M14" s="228">
        <f>SUMIF(Test!$C$15:$C$41,$B14,Test!H$15:H$41)</f>
        <v>0</v>
      </c>
      <c r="N14" s="15">
        <f>IFERROR(VLOOKUP($B14,'Master Staff List'!$C$8:$D$57,2,FALSE),0)*M14</f>
        <v>0</v>
      </c>
      <c r="O14" s="228">
        <f>SUMIF(Test!$C$15:$C$41,$B14,Test!I$15:I$41)</f>
        <v>0</v>
      </c>
      <c r="P14" s="15">
        <f>IFERROR(VLOOKUP($B14,'Master Staff List'!$C$8:$D$57,2,FALSE),0)*O14</f>
        <v>0</v>
      </c>
      <c r="Q14" s="228">
        <f>SUMIF(Test!$C$15:$C$41,$B14,Test!J$15:J$41)</f>
        <v>0</v>
      </c>
      <c r="R14" s="15">
        <f>IFERROR(VLOOKUP($B14,'Master Staff List'!$C$8:$D$57,2,FALSE),0)*Q14</f>
        <v>0</v>
      </c>
      <c r="S14" s="228">
        <f>SUMIF(Test!$C$15:$C$41,$B14,Test!K$15:K$41)</f>
        <v>0</v>
      </c>
      <c r="T14" s="15">
        <f>IFERROR(VLOOKUP($B14,'Master Staff List'!$C$8:$D$57,2,FALSE),0)*S14</f>
        <v>0</v>
      </c>
      <c r="U14" s="228">
        <f>SUMIF(Test!$C$15:$C$41,$B14,Test!L$15:L$41)</f>
        <v>0</v>
      </c>
      <c r="V14" s="15">
        <f>IFERROR(VLOOKUP($B14,'Master Staff List'!$C$8:$D$57,2,FALSE),0)*U14</f>
        <v>0</v>
      </c>
      <c r="W14" s="228">
        <f>SUMIF(Test!$C$15:$C$41,$B14,Test!M$15:M$41)</f>
        <v>0</v>
      </c>
      <c r="X14" s="15">
        <f>IFERROR(VLOOKUP($B14,'Master Staff List'!$C$8:$D$57,2,FALSE),0)*W14</f>
        <v>0</v>
      </c>
      <c r="Y14" s="228">
        <f>SUMIF(Test!$C$15:$C$41,$B14,Test!N$15:N$41)</f>
        <v>0</v>
      </c>
      <c r="Z14" s="15">
        <f>IFERROR(VLOOKUP($B14,'Master Staff List'!$C$8:$D$57,2,FALSE),0)*Y14</f>
        <v>0</v>
      </c>
      <c r="AA14" s="228">
        <f>SUMIF(Test!$C$15:$C$41,$B14,Test!O$15:O$41)</f>
        <v>0</v>
      </c>
      <c r="AB14" s="15">
        <f>IFERROR(VLOOKUP($B14,'Master Staff List'!$C$8:$D$57,2,FALSE),0)*AA14</f>
        <v>0</v>
      </c>
      <c r="AC14" s="19">
        <f t="shared" si="3"/>
        <v>4000</v>
      </c>
      <c r="AD14" s="28">
        <f t="shared" si="4"/>
        <v>10</v>
      </c>
      <c r="AE14" s="29">
        <f t="shared" si="0"/>
        <v>4.5454545454545456E-2</v>
      </c>
      <c r="AH14" s="168">
        <f t="shared" si="1"/>
        <v>0</v>
      </c>
      <c r="AI14" s="168">
        <f t="shared" si="2"/>
        <v>0</v>
      </c>
    </row>
    <row r="15" spans="1:35" ht="12.2" customHeight="1" x14ac:dyDescent="0.25">
      <c r="B15" s="203" t="str">
        <f>'Master Staff List'!C14</f>
        <v>TBD Staff Name 7</v>
      </c>
      <c r="C15" s="134"/>
      <c r="D15" s="40"/>
      <c r="E15" s="228">
        <f>SUMIF(Test!$C$15:$C$41,$B15,Test!D$15:D$41)</f>
        <v>0</v>
      </c>
      <c r="F15" s="15">
        <f>IFERROR(VLOOKUP($B15,'Master Staff List'!$C$8:$D$57,2,FALSE),0)*E15</f>
        <v>0</v>
      </c>
      <c r="G15" s="228">
        <f>SUMIF(Test!$C$15:$C$41,$B15,Test!E$15:E$41)</f>
        <v>0</v>
      </c>
      <c r="H15" s="15">
        <f>IFERROR(VLOOKUP($B15,'Master Staff List'!$C$8:$D$57,2,FALSE),0)*G15</f>
        <v>0</v>
      </c>
      <c r="I15" s="228">
        <f>SUMIF(Test!$C$15:$C$41,$B15,Test!F$15:F$41)</f>
        <v>0</v>
      </c>
      <c r="J15" s="15">
        <f>IFERROR(VLOOKUP($B15,'Master Staff List'!$C$8:$D$57,2,FALSE),0)*I15</f>
        <v>0</v>
      </c>
      <c r="K15" s="228">
        <f>SUMIF(Test!$C$15:$C$41,$B15,Test!G$15:G$41)</f>
        <v>0</v>
      </c>
      <c r="L15" s="15">
        <f>IFERROR(VLOOKUP($B15,'Master Staff List'!$C$8:$D$57,2,FALSE),0)*K15</f>
        <v>0</v>
      </c>
      <c r="M15" s="228">
        <f>SUMIF(Test!$C$15:$C$41,$B15,Test!H$15:H$41)</f>
        <v>0</v>
      </c>
      <c r="N15" s="15">
        <f>IFERROR(VLOOKUP($B15,'Master Staff List'!$C$8:$D$57,2,FALSE),0)*M15</f>
        <v>0</v>
      </c>
      <c r="O15" s="228">
        <f>SUMIF(Test!$C$15:$C$41,$B15,Test!I$15:I$41)</f>
        <v>0</v>
      </c>
      <c r="P15" s="15">
        <f>IFERROR(VLOOKUP($B15,'Master Staff List'!$C$8:$D$57,2,FALSE),0)*O15</f>
        <v>0</v>
      </c>
      <c r="Q15" s="228">
        <f>SUMIF(Test!$C$15:$C$41,$B15,Test!J$15:J$41)</f>
        <v>0</v>
      </c>
      <c r="R15" s="15">
        <f>IFERROR(VLOOKUP($B15,'Master Staff List'!$C$8:$D$57,2,FALSE),0)*Q15</f>
        <v>0</v>
      </c>
      <c r="S15" s="228">
        <f>SUMIF(Test!$C$15:$C$41,$B15,Test!K$15:K$41)</f>
        <v>0</v>
      </c>
      <c r="T15" s="15">
        <f>IFERROR(VLOOKUP($B15,'Master Staff List'!$C$8:$D$57,2,FALSE),0)*S15</f>
        <v>0</v>
      </c>
      <c r="U15" s="228">
        <f>SUMIF(Test!$C$15:$C$41,$B15,Test!L$15:L$41)</f>
        <v>0</v>
      </c>
      <c r="V15" s="15">
        <f>IFERROR(VLOOKUP($B15,'Master Staff List'!$C$8:$D$57,2,FALSE),0)*U15</f>
        <v>0</v>
      </c>
      <c r="W15" s="228">
        <f>SUMIF(Test!$C$15:$C$41,$B15,Test!M$15:M$41)</f>
        <v>0</v>
      </c>
      <c r="X15" s="15">
        <f>IFERROR(VLOOKUP($B15,'Master Staff List'!$C$8:$D$57,2,FALSE),0)*W15</f>
        <v>0</v>
      </c>
      <c r="Y15" s="228">
        <f>SUMIF(Test!$C$15:$C$41,$B15,Test!N$15:N$41)</f>
        <v>0</v>
      </c>
      <c r="Z15" s="15">
        <f>IFERROR(VLOOKUP($B15,'Master Staff List'!$C$8:$D$57,2,FALSE),0)*Y15</f>
        <v>0</v>
      </c>
      <c r="AA15" s="228">
        <f>SUMIF(Test!$C$15:$C$41,$B15,Test!O$15:O$41)</f>
        <v>0</v>
      </c>
      <c r="AB15" s="15">
        <f>IFERROR(VLOOKUP($B15,'Master Staff List'!$C$8:$D$57,2,FALSE),0)*AA15</f>
        <v>0</v>
      </c>
      <c r="AC15" s="19">
        <f t="shared" si="3"/>
        <v>0</v>
      </c>
      <c r="AD15" s="28">
        <f t="shared" si="4"/>
        <v>0</v>
      </c>
      <c r="AE15" s="29">
        <f t="shared" si="0"/>
        <v>0</v>
      </c>
      <c r="AH15" s="168">
        <f t="shared" si="1"/>
        <v>0</v>
      </c>
      <c r="AI15" s="168">
        <f t="shared" si="2"/>
        <v>0</v>
      </c>
    </row>
    <row r="16" spans="1:35" ht="12.2" customHeight="1" x14ac:dyDescent="0.25">
      <c r="B16" s="203" t="str">
        <f>'Master Staff List'!C15</f>
        <v>TBD Staff Name 8</v>
      </c>
      <c r="C16" s="134"/>
      <c r="D16" s="40"/>
      <c r="E16" s="228">
        <f>SUMIF(Test!$C$15:$C$41,$B16,Test!D$15:D$41)</f>
        <v>0</v>
      </c>
      <c r="F16" s="15">
        <f>IFERROR(VLOOKUP($B16,'Master Staff List'!$C$8:$D$57,2,FALSE),0)*E16</f>
        <v>0</v>
      </c>
      <c r="G16" s="228">
        <f>SUMIF(Test!$C$15:$C$41,$B16,Test!E$15:E$41)</f>
        <v>0</v>
      </c>
      <c r="H16" s="15">
        <f>IFERROR(VLOOKUP($B16,'Master Staff List'!$C$8:$D$57,2,FALSE),0)*G16</f>
        <v>0</v>
      </c>
      <c r="I16" s="228">
        <f>SUMIF(Test!$C$15:$C$41,$B16,Test!F$15:F$41)</f>
        <v>0</v>
      </c>
      <c r="J16" s="15">
        <f>IFERROR(VLOOKUP($B16,'Master Staff List'!$C$8:$D$57,2,FALSE),0)*I16</f>
        <v>0</v>
      </c>
      <c r="K16" s="228">
        <f>SUMIF(Test!$C$15:$C$41,$B16,Test!G$15:G$41)</f>
        <v>0</v>
      </c>
      <c r="L16" s="15">
        <f>IFERROR(VLOOKUP($B16,'Master Staff List'!$C$8:$D$57,2,FALSE),0)*K16</f>
        <v>0</v>
      </c>
      <c r="M16" s="228">
        <f>SUMIF(Test!$C$15:$C$41,$B16,Test!H$15:H$41)</f>
        <v>0</v>
      </c>
      <c r="N16" s="15">
        <f>IFERROR(VLOOKUP($B16,'Master Staff List'!$C$8:$D$57,2,FALSE),0)*M16</f>
        <v>0</v>
      </c>
      <c r="O16" s="228">
        <f>SUMIF(Test!$C$15:$C$41,$B16,Test!I$15:I$41)</f>
        <v>0</v>
      </c>
      <c r="P16" s="15">
        <f>IFERROR(VLOOKUP($B16,'Master Staff List'!$C$8:$D$57,2,FALSE),0)*O16</f>
        <v>0</v>
      </c>
      <c r="Q16" s="228">
        <f>SUMIF(Test!$C$15:$C$41,$B16,Test!J$15:J$41)</f>
        <v>0</v>
      </c>
      <c r="R16" s="15">
        <f>IFERROR(VLOOKUP($B16,'Master Staff List'!$C$8:$D$57,2,FALSE),0)*Q16</f>
        <v>0</v>
      </c>
      <c r="S16" s="228">
        <f>SUMIF(Test!$C$15:$C$41,$B16,Test!K$15:K$41)</f>
        <v>0</v>
      </c>
      <c r="T16" s="15">
        <f>IFERROR(VLOOKUP($B16,'Master Staff List'!$C$8:$D$57,2,FALSE),0)*S16</f>
        <v>0</v>
      </c>
      <c r="U16" s="228">
        <f>SUMIF(Test!$C$15:$C$41,$B16,Test!L$15:L$41)</f>
        <v>0</v>
      </c>
      <c r="V16" s="15">
        <f>IFERROR(VLOOKUP($B16,'Master Staff List'!$C$8:$D$57,2,FALSE),0)*U16</f>
        <v>0</v>
      </c>
      <c r="W16" s="228">
        <f>SUMIF(Test!$C$15:$C$41,$B16,Test!M$15:M$41)</f>
        <v>0</v>
      </c>
      <c r="X16" s="15">
        <f>IFERROR(VLOOKUP($B16,'Master Staff List'!$C$8:$D$57,2,FALSE),0)*W16</f>
        <v>0</v>
      </c>
      <c r="Y16" s="228">
        <f>SUMIF(Test!$C$15:$C$41,$B16,Test!N$15:N$41)</f>
        <v>0</v>
      </c>
      <c r="Z16" s="15">
        <f>IFERROR(VLOOKUP($B16,'Master Staff List'!$C$8:$D$57,2,FALSE),0)*Y16</f>
        <v>0</v>
      </c>
      <c r="AA16" s="228">
        <f>SUMIF(Test!$C$15:$C$41,$B16,Test!O$15:O$41)</f>
        <v>0</v>
      </c>
      <c r="AB16" s="15">
        <f>IFERROR(VLOOKUP($B16,'Master Staff List'!$C$8:$D$57,2,FALSE),0)*AA16</f>
        <v>0</v>
      </c>
      <c r="AC16" s="19">
        <f t="shared" si="3"/>
        <v>0</v>
      </c>
      <c r="AD16" s="28">
        <f t="shared" si="4"/>
        <v>0</v>
      </c>
      <c r="AE16" s="29">
        <f t="shared" si="0"/>
        <v>0</v>
      </c>
      <c r="AH16" s="168">
        <f t="shared" si="1"/>
        <v>0</v>
      </c>
      <c r="AI16" s="168">
        <f t="shared" si="2"/>
        <v>0</v>
      </c>
    </row>
    <row r="17" spans="1:35" ht="12.2" customHeight="1" x14ac:dyDescent="0.25">
      <c r="B17" s="203" t="str">
        <f>'Master Staff List'!C16</f>
        <v>TBD Staff Name 9</v>
      </c>
      <c r="C17" s="134"/>
      <c r="D17" s="40"/>
      <c r="E17" s="228">
        <f>SUMIF(Test!$C$15:$C$41,$B17,Test!D$15:D$41)</f>
        <v>0</v>
      </c>
      <c r="F17" s="15">
        <f>IFERROR(VLOOKUP($B17,'Master Staff List'!$C$8:$D$57,2,FALSE),0)*E17</f>
        <v>0</v>
      </c>
      <c r="G17" s="228">
        <f>SUMIF(Test!$C$15:$C$41,$B17,Test!E$15:E$41)</f>
        <v>0</v>
      </c>
      <c r="H17" s="15">
        <f>IFERROR(VLOOKUP($B17,'Master Staff List'!$C$8:$D$57,2,FALSE),0)*G17</f>
        <v>0</v>
      </c>
      <c r="I17" s="228">
        <f>SUMIF(Test!$C$15:$C$41,$B17,Test!F$15:F$41)</f>
        <v>0</v>
      </c>
      <c r="J17" s="15">
        <f>IFERROR(VLOOKUP($B17,'Master Staff List'!$C$8:$D$57,2,FALSE),0)*I17</f>
        <v>0</v>
      </c>
      <c r="K17" s="228">
        <f>SUMIF(Test!$C$15:$C$41,$B17,Test!G$15:G$41)</f>
        <v>0</v>
      </c>
      <c r="L17" s="15">
        <f>IFERROR(VLOOKUP($B17,'Master Staff List'!$C$8:$D$57,2,FALSE),0)*K17</f>
        <v>0</v>
      </c>
      <c r="M17" s="228">
        <f>SUMIF(Test!$C$15:$C$41,$B17,Test!H$15:H$41)</f>
        <v>0</v>
      </c>
      <c r="N17" s="15">
        <f>IFERROR(VLOOKUP($B17,'Master Staff List'!$C$8:$D$57,2,FALSE),0)*M17</f>
        <v>0</v>
      </c>
      <c r="O17" s="228">
        <f>SUMIF(Test!$C$15:$C$41,$B17,Test!I$15:I$41)</f>
        <v>0</v>
      </c>
      <c r="P17" s="15">
        <f>IFERROR(VLOOKUP($B17,'Master Staff List'!$C$8:$D$57,2,FALSE),0)*O17</f>
        <v>0</v>
      </c>
      <c r="Q17" s="228">
        <f>SUMIF(Test!$C$15:$C$41,$B17,Test!J$15:J$41)</f>
        <v>0</v>
      </c>
      <c r="R17" s="15">
        <f>IFERROR(VLOOKUP($B17,'Master Staff List'!$C$8:$D$57,2,FALSE),0)*Q17</f>
        <v>0</v>
      </c>
      <c r="S17" s="228">
        <f>SUMIF(Test!$C$15:$C$41,$B17,Test!K$15:K$41)</f>
        <v>0</v>
      </c>
      <c r="T17" s="15">
        <f>IFERROR(VLOOKUP($B17,'Master Staff List'!$C$8:$D$57,2,FALSE),0)*S17</f>
        <v>0</v>
      </c>
      <c r="U17" s="228">
        <f>SUMIF(Test!$C$15:$C$41,$B17,Test!L$15:L$41)</f>
        <v>0</v>
      </c>
      <c r="V17" s="15">
        <f>IFERROR(VLOOKUP($B17,'Master Staff List'!$C$8:$D$57,2,FALSE),0)*U17</f>
        <v>0</v>
      </c>
      <c r="W17" s="228">
        <f>SUMIF(Test!$C$15:$C$41,$B17,Test!M$15:M$41)</f>
        <v>0</v>
      </c>
      <c r="X17" s="15">
        <f>IFERROR(VLOOKUP($B17,'Master Staff List'!$C$8:$D$57,2,FALSE),0)*W17</f>
        <v>0</v>
      </c>
      <c r="Y17" s="228">
        <f>SUMIF(Test!$C$15:$C$41,$B17,Test!N$15:N$41)</f>
        <v>0</v>
      </c>
      <c r="Z17" s="15">
        <f>IFERROR(VLOOKUP($B17,'Master Staff List'!$C$8:$D$57,2,FALSE),0)*Y17</f>
        <v>0</v>
      </c>
      <c r="AA17" s="228">
        <f>SUMIF(Test!$C$15:$C$41,$B17,Test!O$15:O$41)</f>
        <v>0</v>
      </c>
      <c r="AB17" s="15">
        <f>IFERROR(VLOOKUP($B17,'Master Staff List'!$C$8:$D$57,2,FALSE),0)*AA17</f>
        <v>0</v>
      </c>
      <c r="AC17" s="19">
        <f t="shared" si="3"/>
        <v>0</v>
      </c>
      <c r="AD17" s="28">
        <f t="shared" si="4"/>
        <v>0</v>
      </c>
      <c r="AE17" s="29">
        <f t="shared" si="0"/>
        <v>0</v>
      </c>
      <c r="AH17" s="168">
        <f t="shared" si="1"/>
        <v>0</v>
      </c>
      <c r="AI17" s="168">
        <f t="shared" si="2"/>
        <v>0</v>
      </c>
    </row>
    <row r="18" spans="1:35" ht="12.2" customHeight="1" x14ac:dyDescent="0.25">
      <c r="B18" s="203" t="str">
        <f>'Master Staff List'!C17</f>
        <v>TBD Staff Name 10</v>
      </c>
      <c r="C18" s="134"/>
      <c r="D18" s="40"/>
      <c r="E18" s="228">
        <f>SUMIF(Test!$C$15:$C$41,$B18,Test!D$15:D$41)</f>
        <v>0</v>
      </c>
      <c r="F18" s="15">
        <f>IFERROR(VLOOKUP($B18,'Master Staff List'!$C$8:$D$57,2,FALSE),0)*E18</f>
        <v>0</v>
      </c>
      <c r="G18" s="228">
        <f>SUMIF(Test!$C$15:$C$41,$B18,Test!E$15:E$41)</f>
        <v>0</v>
      </c>
      <c r="H18" s="15">
        <f>IFERROR(VLOOKUP($B18,'Master Staff List'!$C$8:$D$57,2,FALSE),0)*G18</f>
        <v>0</v>
      </c>
      <c r="I18" s="228">
        <f>SUMIF(Test!$C$15:$C$41,$B18,Test!F$15:F$41)</f>
        <v>0</v>
      </c>
      <c r="J18" s="15">
        <f>IFERROR(VLOOKUP($B18,'Master Staff List'!$C$8:$D$57,2,FALSE),0)*I18</f>
        <v>0</v>
      </c>
      <c r="K18" s="228">
        <f>SUMIF(Test!$C$15:$C$41,$B18,Test!G$15:G$41)</f>
        <v>0</v>
      </c>
      <c r="L18" s="15">
        <f>IFERROR(VLOOKUP($B18,'Master Staff List'!$C$8:$D$57,2,FALSE),0)*K18</f>
        <v>0</v>
      </c>
      <c r="M18" s="228">
        <f>SUMIF(Test!$C$15:$C$41,$B18,Test!H$15:H$41)</f>
        <v>0</v>
      </c>
      <c r="N18" s="15">
        <f>IFERROR(VLOOKUP($B18,'Master Staff List'!$C$8:$D$57,2,FALSE),0)*M18</f>
        <v>0</v>
      </c>
      <c r="O18" s="228">
        <f>SUMIF(Test!$C$15:$C$41,$B18,Test!I$15:I$41)</f>
        <v>0</v>
      </c>
      <c r="P18" s="15">
        <f>IFERROR(VLOOKUP($B18,'Master Staff List'!$C$8:$D$57,2,FALSE),0)*O18</f>
        <v>0</v>
      </c>
      <c r="Q18" s="228">
        <f>SUMIF(Test!$C$15:$C$41,$B18,Test!J$15:J$41)</f>
        <v>0</v>
      </c>
      <c r="R18" s="15">
        <f>IFERROR(VLOOKUP($B18,'Master Staff List'!$C$8:$D$57,2,FALSE),0)*Q18</f>
        <v>0</v>
      </c>
      <c r="S18" s="228">
        <f>SUMIF(Test!$C$15:$C$41,$B18,Test!K$15:K$41)</f>
        <v>0</v>
      </c>
      <c r="T18" s="15">
        <f>IFERROR(VLOOKUP($B18,'Master Staff List'!$C$8:$D$57,2,FALSE),0)*S18</f>
        <v>0</v>
      </c>
      <c r="U18" s="228">
        <f>SUMIF(Test!$C$15:$C$41,$B18,Test!L$15:L$41)</f>
        <v>0</v>
      </c>
      <c r="V18" s="15">
        <f>IFERROR(VLOOKUP($B18,'Master Staff List'!$C$8:$D$57,2,FALSE),0)*U18</f>
        <v>0</v>
      </c>
      <c r="W18" s="228">
        <f>SUMIF(Test!$C$15:$C$41,$B18,Test!M$15:M$41)</f>
        <v>0</v>
      </c>
      <c r="X18" s="15">
        <f>IFERROR(VLOOKUP($B18,'Master Staff List'!$C$8:$D$57,2,FALSE),0)*W18</f>
        <v>0</v>
      </c>
      <c r="Y18" s="228">
        <f>SUMIF(Test!$C$15:$C$41,$B18,Test!N$15:N$41)</f>
        <v>0</v>
      </c>
      <c r="Z18" s="15">
        <f>IFERROR(VLOOKUP($B18,'Master Staff List'!$C$8:$D$57,2,FALSE),0)*Y18</f>
        <v>0</v>
      </c>
      <c r="AA18" s="228">
        <f>SUMIF(Test!$C$15:$C$41,$B18,Test!O$15:O$41)</f>
        <v>0</v>
      </c>
      <c r="AB18" s="15">
        <f>IFERROR(VLOOKUP($B18,'Master Staff List'!$C$8:$D$57,2,FALSE),0)*AA18</f>
        <v>0</v>
      </c>
      <c r="AC18" s="19">
        <f t="shared" si="3"/>
        <v>0</v>
      </c>
      <c r="AD18" s="28">
        <f t="shared" si="4"/>
        <v>0</v>
      </c>
      <c r="AE18" s="29">
        <f t="shared" si="0"/>
        <v>0</v>
      </c>
      <c r="AH18" s="168">
        <f t="shared" si="1"/>
        <v>0</v>
      </c>
      <c r="AI18" s="168">
        <f t="shared" si="2"/>
        <v>0</v>
      </c>
    </row>
    <row r="19" spans="1:35" ht="12.2" customHeight="1" x14ac:dyDescent="0.25">
      <c r="B19" s="203" t="str">
        <f>'Master Staff List'!C18</f>
        <v>TBD Staff Name 11</v>
      </c>
      <c r="C19" s="134"/>
      <c r="D19" s="40"/>
      <c r="E19" s="228">
        <f>SUMIF(Test!$C$15:$C$41,$B19,Test!D$15:D$41)</f>
        <v>0</v>
      </c>
      <c r="F19" s="15">
        <f>IFERROR(VLOOKUP($B19,'Master Staff List'!$C$8:$D$57,2,FALSE),0)*E19</f>
        <v>0</v>
      </c>
      <c r="G19" s="228">
        <f>SUMIF(Test!$C$15:$C$41,$B19,Test!E$15:E$41)</f>
        <v>0</v>
      </c>
      <c r="H19" s="15">
        <f>IFERROR(VLOOKUP($B19,'Master Staff List'!$C$8:$D$57,2,FALSE),0)*G19</f>
        <v>0</v>
      </c>
      <c r="I19" s="228">
        <f>SUMIF(Test!$C$15:$C$41,$B19,Test!F$15:F$41)</f>
        <v>0</v>
      </c>
      <c r="J19" s="15">
        <f>IFERROR(VLOOKUP($B19,'Master Staff List'!$C$8:$D$57,2,FALSE),0)*I19</f>
        <v>0</v>
      </c>
      <c r="K19" s="228">
        <f>SUMIF(Test!$C$15:$C$41,$B19,Test!G$15:G$41)</f>
        <v>0</v>
      </c>
      <c r="L19" s="15">
        <f>IFERROR(VLOOKUP($B19,'Master Staff List'!$C$8:$D$57,2,FALSE),0)*K19</f>
        <v>0</v>
      </c>
      <c r="M19" s="228">
        <f>SUMIF(Test!$C$15:$C$41,$B19,Test!H$15:H$41)</f>
        <v>0</v>
      </c>
      <c r="N19" s="15">
        <f>IFERROR(VLOOKUP($B19,'Master Staff List'!$C$8:$D$57,2,FALSE),0)*M19</f>
        <v>0</v>
      </c>
      <c r="O19" s="228">
        <f>SUMIF(Test!$C$15:$C$41,$B19,Test!I$15:I$41)</f>
        <v>0</v>
      </c>
      <c r="P19" s="15">
        <f>IFERROR(VLOOKUP($B19,'Master Staff List'!$C$8:$D$57,2,FALSE),0)*O19</f>
        <v>0</v>
      </c>
      <c r="Q19" s="228">
        <f>SUMIF(Test!$C$15:$C$41,$B19,Test!J$15:J$41)</f>
        <v>0</v>
      </c>
      <c r="R19" s="15">
        <f>IFERROR(VLOOKUP($B19,'Master Staff List'!$C$8:$D$57,2,FALSE),0)*Q19</f>
        <v>0</v>
      </c>
      <c r="S19" s="228">
        <f>SUMIF(Test!$C$15:$C$41,$B19,Test!K$15:K$41)</f>
        <v>0</v>
      </c>
      <c r="T19" s="15">
        <f>IFERROR(VLOOKUP($B19,'Master Staff List'!$C$8:$D$57,2,FALSE),0)*S19</f>
        <v>0</v>
      </c>
      <c r="U19" s="228">
        <f>SUMIF(Test!$C$15:$C$41,$B19,Test!L$15:L$41)</f>
        <v>0</v>
      </c>
      <c r="V19" s="15">
        <f>IFERROR(VLOOKUP($B19,'Master Staff List'!$C$8:$D$57,2,FALSE),0)*U19</f>
        <v>0</v>
      </c>
      <c r="W19" s="228">
        <f>SUMIF(Test!$C$15:$C$41,$B19,Test!M$15:M$41)</f>
        <v>0</v>
      </c>
      <c r="X19" s="15">
        <f>IFERROR(VLOOKUP($B19,'Master Staff List'!$C$8:$D$57,2,FALSE),0)*W19</f>
        <v>0</v>
      </c>
      <c r="Y19" s="228">
        <f>SUMIF(Test!$C$15:$C$41,$B19,Test!N$15:N$41)</f>
        <v>0</v>
      </c>
      <c r="Z19" s="15">
        <f>IFERROR(VLOOKUP($B19,'Master Staff List'!$C$8:$D$57,2,FALSE),0)*Y19</f>
        <v>0</v>
      </c>
      <c r="AA19" s="228">
        <f>SUMIF(Test!$C$15:$C$41,$B19,Test!O$15:O$41)</f>
        <v>0</v>
      </c>
      <c r="AB19" s="15">
        <f>IFERROR(VLOOKUP($B19,'Master Staff List'!$C$8:$D$57,2,FALSE),0)*AA19</f>
        <v>0</v>
      </c>
      <c r="AC19" s="19">
        <f t="shared" si="3"/>
        <v>0</v>
      </c>
      <c r="AD19" s="28">
        <f t="shared" si="4"/>
        <v>0</v>
      </c>
      <c r="AE19" s="29">
        <f t="shared" si="0"/>
        <v>0</v>
      </c>
      <c r="AH19" s="168">
        <f t="shared" si="1"/>
        <v>0</v>
      </c>
      <c r="AI19" s="168">
        <f t="shared" si="2"/>
        <v>0</v>
      </c>
    </row>
    <row r="20" spans="1:35" ht="12.2" customHeight="1" x14ac:dyDescent="0.25">
      <c r="B20" s="203" t="str">
        <f>'Master Staff List'!C19</f>
        <v>TBD Staff Name 12</v>
      </c>
      <c r="C20" s="134"/>
      <c r="D20" s="40"/>
      <c r="E20" s="228">
        <f>SUMIF(Test!$C$15:$C$41,$B20,Test!D$15:D$41)</f>
        <v>0</v>
      </c>
      <c r="F20" s="15">
        <f>IFERROR(VLOOKUP($B20,'Master Staff List'!$C$8:$D$57,2,FALSE),0)*E20</f>
        <v>0</v>
      </c>
      <c r="G20" s="228">
        <f>SUMIF(Test!$C$15:$C$41,$B20,Test!E$15:E$41)</f>
        <v>0</v>
      </c>
      <c r="H20" s="15">
        <f>IFERROR(VLOOKUP($B20,'Master Staff List'!$C$8:$D$57,2,FALSE),0)*G20</f>
        <v>0</v>
      </c>
      <c r="I20" s="228">
        <f>SUMIF(Test!$C$15:$C$41,$B20,Test!F$15:F$41)</f>
        <v>0</v>
      </c>
      <c r="J20" s="15">
        <f>IFERROR(VLOOKUP($B20,'Master Staff List'!$C$8:$D$57,2,FALSE),0)*I20</f>
        <v>0</v>
      </c>
      <c r="K20" s="228">
        <f>SUMIF(Test!$C$15:$C$41,$B20,Test!G$15:G$41)</f>
        <v>0</v>
      </c>
      <c r="L20" s="15">
        <f>IFERROR(VLOOKUP($B20,'Master Staff List'!$C$8:$D$57,2,FALSE),0)*K20</f>
        <v>0</v>
      </c>
      <c r="M20" s="228">
        <f>SUMIF(Test!$C$15:$C$41,$B20,Test!H$15:H$41)</f>
        <v>0</v>
      </c>
      <c r="N20" s="15">
        <f>IFERROR(VLOOKUP($B20,'Master Staff List'!$C$8:$D$57,2,FALSE),0)*M20</f>
        <v>0</v>
      </c>
      <c r="O20" s="228">
        <f>SUMIF(Test!$C$15:$C$41,$B20,Test!I$15:I$41)</f>
        <v>0</v>
      </c>
      <c r="P20" s="15">
        <f>IFERROR(VLOOKUP($B20,'Master Staff List'!$C$8:$D$57,2,FALSE),0)*O20</f>
        <v>0</v>
      </c>
      <c r="Q20" s="228">
        <f>SUMIF(Test!$C$15:$C$41,$B20,Test!J$15:J$41)</f>
        <v>0</v>
      </c>
      <c r="R20" s="15">
        <f>IFERROR(VLOOKUP($B20,'Master Staff List'!$C$8:$D$57,2,FALSE),0)*Q20</f>
        <v>0</v>
      </c>
      <c r="S20" s="228">
        <f>SUMIF(Test!$C$15:$C$41,$B20,Test!K$15:K$41)</f>
        <v>0</v>
      </c>
      <c r="T20" s="15">
        <f>IFERROR(VLOOKUP($B20,'Master Staff List'!$C$8:$D$57,2,FALSE),0)*S20</f>
        <v>0</v>
      </c>
      <c r="U20" s="228">
        <f>SUMIF(Test!$C$15:$C$41,$B20,Test!L$15:L$41)</f>
        <v>0</v>
      </c>
      <c r="V20" s="15">
        <f>IFERROR(VLOOKUP($B20,'Master Staff List'!$C$8:$D$57,2,FALSE),0)*U20</f>
        <v>0</v>
      </c>
      <c r="W20" s="228">
        <f>SUMIF(Test!$C$15:$C$41,$B20,Test!M$15:M$41)</f>
        <v>0</v>
      </c>
      <c r="X20" s="15">
        <f>IFERROR(VLOOKUP($B20,'Master Staff List'!$C$8:$D$57,2,FALSE),0)*W20</f>
        <v>0</v>
      </c>
      <c r="Y20" s="228">
        <f>SUMIF(Test!$C$15:$C$41,$B20,Test!N$15:N$41)</f>
        <v>0</v>
      </c>
      <c r="Z20" s="15">
        <f>IFERROR(VLOOKUP($B20,'Master Staff List'!$C$8:$D$57,2,FALSE),0)*Y20</f>
        <v>0</v>
      </c>
      <c r="AA20" s="228">
        <f>SUMIF(Test!$C$15:$C$41,$B20,Test!O$15:O$41)</f>
        <v>0</v>
      </c>
      <c r="AB20" s="15">
        <f>IFERROR(VLOOKUP($B20,'Master Staff List'!$C$8:$D$57,2,FALSE),0)*AA20</f>
        <v>0</v>
      </c>
      <c r="AC20" s="19">
        <f t="shared" si="3"/>
        <v>0</v>
      </c>
      <c r="AD20" s="28">
        <f t="shared" si="4"/>
        <v>0</v>
      </c>
      <c r="AE20" s="29">
        <f t="shared" si="0"/>
        <v>0</v>
      </c>
      <c r="AH20" s="168">
        <f t="shared" si="1"/>
        <v>0</v>
      </c>
      <c r="AI20" s="168">
        <f t="shared" si="2"/>
        <v>0</v>
      </c>
    </row>
    <row r="21" spans="1:35" ht="12.2" customHeight="1" x14ac:dyDescent="0.25">
      <c r="B21" s="203" t="str">
        <f>'Master Staff List'!C20</f>
        <v>TBD Staff Name 13</v>
      </c>
      <c r="C21" s="134"/>
      <c r="D21" s="40"/>
      <c r="E21" s="228">
        <f>SUMIF(Test!$C$15:$C$41,$B21,Test!D$15:D$41)</f>
        <v>0</v>
      </c>
      <c r="F21" s="15">
        <f>IFERROR(VLOOKUP($B21,'Master Staff List'!$C$8:$D$57,2,FALSE),0)*E21</f>
        <v>0</v>
      </c>
      <c r="G21" s="228">
        <f>SUMIF(Test!$C$15:$C$41,$B21,Test!E$15:E$41)</f>
        <v>0</v>
      </c>
      <c r="H21" s="15">
        <f>IFERROR(VLOOKUP($B21,'Master Staff List'!$C$8:$D$57,2,FALSE),0)*G21</f>
        <v>0</v>
      </c>
      <c r="I21" s="228">
        <f>SUMIF(Test!$C$15:$C$41,$B21,Test!F$15:F$41)</f>
        <v>0</v>
      </c>
      <c r="J21" s="15">
        <f>IFERROR(VLOOKUP($B21,'Master Staff List'!$C$8:$D$57,2,FALSE),0)*I21</f>
        <v>0</v>
      </c>
      <c r="K21" s="228">
        <f>SUMIF(Test!$C$15:$C$41,$B21,Test!G$15:G$41)</f>
        <v>0</v>
      </c>
      <c r="L21" s="15">
        <f>IFERROR(VLOOKUP($B21,'Master Staff List'!$C$8:$D$57,2,FALSE),0)*K21</f>
        <v>0</v>
      </c>
      <c r="M21" s="228">
        <f>SUMIF(Test!$C$15:$C$41,$B21,Test!H$15:H$41)</f>
        <v>0</v>
      </c>
      <c r="N21" s="15">
        <f>IFERROR(VLOOKUP($B21,'Master Staff List'!$C$8:$D$57,2,FALSE),0)*M21</f>
        <v>0</v>
      </c>
      <c r="O21" s="228">
        <f>SUMIF(Test!$C$15:$C$41,$B21,Test!I$15:I$41)</f>
        <v>0</v>
      </c>
      <c r="P21" s="15">
        <f>IFERROR(VLOOKUP($B21,'Master Staff List'!$C$8:$D$57,2,FALSE),0)*O21</f>
        <v>0</v>
      </c>
      <c r="Q21" s="228">
        <f>SUMIF(Test!$C$15:$C$41,$B21,Test!J$15:J$41)</f>
        <v>0</v>
      </c>
      <c r="R21" s="15">
        <f>IFERROR(VLOOKUP($B21,'Master Staff List'!$C$8:$D$57,2,FALSE),0)*Q21</f>
        <v>0</v>
      </c>
      <c r="S21" s="228">
        <f>SUMIF(Test!$C$15:$C$41,$B21,Test!K$15:K$41)</f>
        <v>0</v>
      </c>
      <c r="T21" s="15">
        <f>IFERROR(VLOOKUP($B21,'Master Staff List'!$C$8:$D$57,2,FALSE),0)*S21</f>
        <v>0</v>
      </c>
      <c r="U21" s="228">
        <f>SUMIF(Test!$C$15:$C$41,$B21,Test!L$15:L$41)</f>
        <v>0</v>
      </c>
      <c r="V21" s="15">
        <f>IFERROR(VLOOKUP($B21,'Master Staff List'!$C$8:$D$57,2,FALSE),0)*U21</f>
        <v>0</v>
      </c>
      <c r="W21" s="228">
        <f>SUMIF(Test!$C$15:$C$41,$B21,Test!M$15:M$41)</f>
        <v>0</v>
      </c>
      <c r="X21" s="15">
        <f>IFERROR(VLOOKUP($B21,'Master Staff List'!$C$8:$D$57,2,FALSE),0)*W21</f>
        <v>0</v>
      </c>
      <c r="Y21" s="228">
        <f>SUMIF(Test!$C$15:$C$41,$B21,Test!N$15:N$41)</f>
        <v>0</v>
      </c>
      <c r="Z21" s="15">
        <f>IFERROR(VLOOKUP($B21,'Master Staff List'!$C$8:$D$57,2,FALSE),0)*Y21</f>
        <v>0</v>
      </c>
      <c r="AA21" s="228">
        <f>SUMIF(Test!$C$15:$C$41,$B21,Test!O$15:O$41)</f>
        <v>0</v>
      </c>
      <c r="AB21" s="15">
        <f>IFERROR(VLOOKUP($B21,'Master Staff List'!$C$8:$D$57,2,FALSE),0)*AA21</f>
        <v>0</v>
      </c>
      <c r="AC21" s="19">
        <f t="shared" si="3"/>
        <v>0</v>
      </c>
      <c r="AD21" s="28">
        <f t="shared" si="4"/>
        <v>0</v>
      </c>
      <c r="AE21" s="29">
        <f t="shared" si="0"/>
        <v>0</v>
      </c>
      <c r="AH21" s="168">
        <f t="shared" si="1"/>
        <v>0</v>
      </c>
      <c r="AI21" s="168">
        <f t="shared" si="2"/>
        <v>0</v>
      </c>
    </row>
    <row r="22" spans="1:35" ht="12.2" customHeight="1" x14ac:dyDescent="0.25">
      <c r="B22" s="203" t="str">
        <f>'Master Staff List'!C21</f>
        <v>TBD Staff Name 14</v>
      </c>
      <c r="C22" s="134"/>
      <c r="D22" s="40"/>
      <c r="E22" s="228">
        <f>SUMIF(Test!$C$15:$C$41,$B22,Test!D$15:D$41)</f>
        <v>0</v>
      </c>
      <c r="F22" s="15">
        <f>IFERROR(VLOOKUP($B22,'Master Staff List'!$C$8:$D$57,2,FALSE),0)*E22</f>
        <v>0</v>
      </c>
      <c r="G22" s="228">
        <f>SUMIF(Test!$C$15:$C$41,$B22,Test!E$15:E$41)</f>
        <v>0</v>
      </c>
      <c r="H22" s="15">
        <f>IFERROR(VLOOKUP($B22,'Master Staff List'!$C$8:$D$57,2,FALSE),0)*G22</f>
        <v>0</v>
      </c>
      <c r="I22" s="228">
        <f>SUMIF(Test!$C$15:$C$41,$B22,Test!F$15:F$41)</f>
        <v>0</v>
      </c>
      <c r="J22" s="15">
        <f>IFERROR(VLOOKUP($B22,'Master Staff List'!$C$8:$D$57,2,FALSE),0)*I22</f>
        <v>0</v>
      </c>
      <c r="K22" s="228">
        <f>SUMIF(Test!$C$15:$C$41,$B22,Test!G$15:G$41)</f>
        <v>0</v>
      </c>
      <c r="L22" s="15">
        <f>IFERROR(VLOOKUP($B22,'Master Staff List'!$C$8:$D$57,2,FALSE),0)*K22</f>
        <v>0</v>
      </c>
      <c r="M22" s="228">
        <f>SUMIF(Test!$C$15:$C$41,$B22,Test!H$15:H$41)</f>
        <v>0</v>
      </c>
      <c r="N22" s="15">
        <f>IFERROR(VLOOKUP($B22,'Master Staff List'!$C$8:$D$57,2,FALSE),0)*M22</f>
        <v>0</v>
      </c>
      <c r="O22" s="228">
        <f>SUMIF(Test!$C$15:$C$41,$B22,Test!I$15:I$41)</f>
        <v>0</v>
      </c>
      <c r="P22" s="15">
        <f>IFERROR(VLOOKUP($B22,'Master Staff List'!$C$8:$D$57,2,FALSE),0)*O22</f>
        <v>0</v>
      </c>
      <c r="Q22" s="228">
        <f>SUMIF(Test!$C$15:$C$41,$B22,Test!J$15:J$41)</f>
        <v>0</v>
      </c>
      <c r="R22" s="15">
        <f>IFERROR(VLOOKUP($B22,'Master Staff List'!$C$8:$D$57,2,FALSE),0)*Q22</f>
        <v>0</v>
      </c>
      <c r="S22" s="228">
        <f>SUMIF(Test!$C$15:$C$41,$B22,Test!K$15:K$41)</f>
        <v>0</v>
      </c>
      <c r="T22" s="15">
        <f>IFERROR(VLOOKUP($B22,'Master Staff List'!$C$8:$D$57,2,FALSE),0)*S22</f>
        <v>0</v>
      </c>
      <c r="U22" s="228">
        <f>SUMIF(Test!$C$15:$C$41,$B22,Test!L$15:L$41)</f>
        <v>0</v>
      </c>
      <c r="V22" s="15">
        <f>IFERROR(VLOOKUP($B22,'Master Staff List'!$C$8:$D$57,2,FALSE),0)*U22</f>
        <v>0</v>
      </c>
      <c r="W22" s="228">
        <f>SUMIF(Test!$C$15:$C$41,$B22,Test!M$15:M$41)</f>
        <v>0</v>
      </c>
      <c r="X22" s="15">
        <f>IFERROR(VLOOKUP($B22,'Master Staff List'!$C$8:$D$57,2,FALSE),0)*W22</f>
        <v>0</v>
      </c>
      <c r="Y22" s="228">
        <f>SUMIF(Test!$C$15:$C$41,$B22,Test!N$15:N$41)</f>
        <v>0</v>
      </c>
      <c r="Z22" s="15">
        <f>IFERROR(VLOOKUP($B22,'Master Staff List'!$C$8:$D$57,2,FALSE),0)*Y22</f>
        <v>0</v>
      </c>
      <c r="AA22" s="228">
        <f>SUMIF(Test!$C$15:$C$41,$B22,Test!O$15:O$41)</f>
        <v>0</v>
      </c>
      <c r="AB22" s="15">
        <f>IFERROR(VLOOKUP($B22,'Master Staff List'!$C$8:$D$57,2,FALSE),0)*AA22</f>
        <v>0</v>
      </c>
      <c r="AC22" s="19">
        <f t="shared" si="3"/>
        <v>0</v>
      </c>
      <c r="AD22" s="28">
        <f t="shared" si="4"/>
        <v>0</v>
      </c>
      <c r="AE22" s="29">
        <f t="shared" si="0"/>
        <v>0</v>
      </c>
      <c r="AH22" s="168">
        <f t="shared" si="1"/>
        <v>0</v>
      </c>
      <c r="AI22" s="168">
        <f t="shared" si="2"/>
        <v>0</v>
      </c>
    </row>
    <row r="23" spans="1:35" ht="12.2" customHeight="1" x14ac:dyDescent="0.25">
      <c r="A23" s="42"/>
      <c r="B23" s="203" t="str">
        <f>'Master Staff List'!C22</f>
        <v>TBD Staff Name 15</v>
      </c>
      <c r="C23" s="134"/>
      <c r="D23" s="40"/>
      <c r="E23" s="228">
        <f>SUMIF(Test!$C$15:$C$41,$B23,Test!D$15:D$41)</f>
        <v>0</v>
      </c>
      <c r="F23" s="15">
        <f>IFERROR(VLOOKUP($B23,'Master Staff List'!$C$8:$D$57,2,FALSE),0)*E23</f>
        <v>0</v>
      </c>
      <c r="G23" s="228">
        <f>SUMIF(Test!$C$15:$C$41,$B23,Test!E$15:E$41)</f>
        <v>0</v>
      </c>
      <c r="H23" s="15">
        <f>IFERROR(VLOOKUP($B23,'Master Staff List'!$C$8:$D$57,2,FALSE),0)*G23</f>
        <v>0</v>
      </c>
      <c r="I23" s="228">
        <f>SUMIF(Test!$C$15:$C$41,$B23,Test!F$15:F$41)</f>
        <v>0</v>
      </c>
      <c r="J23" s="15">
        <f>IFERROR(VLOOKUP($B23,'Master Staff List'!$C$8:$D$57,2,FALSE),0)*I23</f>
        <v>0</v>
      </c>
      <c r="K23" s="228">
        <f>SUMIF(Test!$C$15:$C$41,$B23,Test!G$15:G$41)</f>
        <v>0</v>
      </c>
      <c r="L23" s="15">
        <f>IFERROR(VLOOKUP($B23,'Master Staff List'!$C$8:$D$57,2,FALSE),0)*K23</f>
        <v>0</v>
      </c>
      <c r="M23" s="228">
        <f>SUMIF(Test!$C$15:$C$41,$B23,Test!H$15:H$41)</f>
        <v>0</v>
      </c>
      <c r="N23" s="15">
        <f>IFERROR(VLOOKUP($B23,'Master Staff List'!$C$8:$D$57,2,FALSE),0)*M23</f>
        <v>0</v>
      </c>
      <c r="O23" s="228">
        <f>SUMIF(Test!$C$15:$C$41,$B23,Test!I$15:I$41)</f>
        <v>0</v>
      </c>
      <c r="P23" s="15">
        <f>IFERROR(VLOOKUP($B23,'Master Staff List'!$C$8:$D$57,2,FALSE),0)*O23</f>
        <v>0</v>
      </c>
      <c r="Q23" s="228">
        <f>SUMIF(Test!$C$15:$C$41,$B23,Test!J$15:J$41)</f>
        <v>0</v>
      </c>
      <c r="R23" s="15">
        <f>IFERROR(VLOOKUP($B23,'Master Staff List'!$C$8:$D$57,2,FALSE),0)*Q23</f>
        <v>0</v>
      </c>
      <c r="S23" s="228">
        <f>SUMIF(Test!$C$15:$C$41,$B23,Test!K$15:K$41)</f>
        <v>0</v>
      </c>
      <c r="T23" s="15">
        <f>IFERROR(VLOOKUP($B23,'Master Staff List'!$C$8:$D$57,2,FALSE),0)*S23</f>
        <v>0</v>
      </c>
      <c r="U23" s="228">
        <f>SUMIF(Test!$C$15:$C$41,$B23,Test!L$15:L$41)</f>
        <v>0</v>
      </c>
      <c r="V23" s="15">
        <f>IFERROR(VLOOKUP($B23,'Master Staff List'!$C$8:$D$57,2,FALSE),0)*U23</f>
        <v>0</v>
      </c>
      <c r="W23" s="228">
        <f>SUMIF(Test!$C$15:$C$41,$B23,Test!M$15:M$41)</f>
        <v>0</v>
      </c>
      <c r="X23" s="15">
        <f>IFERROR(VLOOKUP($B23,'Master Staff List'!$C$8:$D$57,2,FALSE),0)*W23</f>
        <v>0</v>
      </c>
      <c r="Y23" s="228">
        <f>SUMIF(Test!$C$15:$C$41,$B23,Test!N$15:N$41)</f>
        <v>0</v>
      </c>
      <c r="Z23" s="15">
        <f>IFERROR(VLOOKUP($B23,'Master Staff List'!$C$8:$D$57,2,FALSE),0)*Y23</f>
        <v>0</v>
      </c>
      <c r="AA23" s="228">
        <f>SUMIF(Test!$C$15:$C$41,$B23,Test!O$15:O$41)</f>
        <v>0</v>
      </c>
      <c r="AB23" s="15">
        <f>IFERROR(VLOOKUP($B23,'Master Staff List'!$C$8:$D$57,2,FALSE),0)*AA23</f>
        <v>0</v>
      </c>
      <c r="AC23" s="19">
        <f t="shared" ref="AC23:AC45" si="5">SUM(F23,H23,J23,T23,V23,X23,Z23,AB23,L23,N23,P23,R23)</f>
        <v>0</v>
      </c>
      <c r="AD23" s="28">
        <f t="shared" ref="AD23:AD45" si="6">SUM(E23,G23,I23,S23,U23,W23,Y23,AA23,K23,M23,O23,Q23)</f>
        <v>0</v>
      </c>
      <c r="AE23" s="29">
        <f t="shared" si="0"/>
        <v>0</v>
      </c>
      <c r="AH23" s="168">
        <f t="shared" si="1"/>
        <v>0</v>
      </c>
      <c r="AI23" s="168">
        <f t="shared" si="2"/>
        <v>0</v>
      </c>
    </row>
    <row r="24" spans="1:35" ht="12.2" customHeight="1" x14ac:dyDescent="0.25">
      <c r="A24" s="42"/>
      <c r="B24" s="203" t="str">
        <f>'Master Staff List'!C23</f>
        <v>TBD Staff Name 16</v>
      </c>
      <c r="C24" s="134"/>
      <c r="D24" s="40"/>
      <c r="E24" s="228">
        <f>SUMIF(Test!$C$15:$C$41,$B24,Test!D$15:D$41)</f>
        <v>0</v>
      </c>
      <c r="F24" s="15">
        <f>IFERROR(VLOOKUP($B24,'Master Staff List'!$C$8:$D$57,2,FALSE),0)*E24</f>
        <v>0</v>
      </c>
      <c r="G24" s="228">
        <f>SUMIF(Test!$C$15:$C$41,$B24,Test!E$15:E$41)</f>
        <v>0</v>
      </c>
      <c r="H24" s="15">
        <f>IFERROR(VLOOKUP($B24,'Master Staff List'!$C$8:$D$57,2,FALSE),0)*G24</f>
        <v>0</v>
      </c>
      <c r="I24" s="228">
        <f>SUMIF(Test!$C$15:$C$41,$B24,Test!F$15:F$41)</f>
        <v>0</v>
      </c>
      <c r="J24" s="15">
        <f>IFERROR(VLOOKUP($B24,'Master Staff List'!$C$8:$D$57,2,FALSE),0)*I24</f>
        <v>0</v>
      </c>
      <c r="K24" s="228">
        <f>SUMIF(Test!$C$15:$C$41,$B24,Test!G$15:G$41)</f>
        <v>0</v>
      </c>
      <c r="L24" s="15">
        <f>IFERROR(VLOOKUP($B24,'Master Staff List'!$C$8:$D$57,2,FALSE),0)*K24</f>
        <v>0</v>
      </c>
      <c r="M24" s="228">
        <f>SUMIF(Test!$C$15:$C$41,$B24,Test!H$15:H$41)</f>
        <v>0</v>
      </c>
      <c r="N24" s="15">
        <f>IFERROR(VLOOKUP($B24,'Master Staff List'!$C$8:$D$57,2,FALSE),0)*M24</f>
        <v>0</v>
      </c>
      <c r="O24" s="228">
        <f>SUMIF(Test!$C$15:$C$41,$B24,Test!I$15:I$41)</f>
        <v>0</v>
      </c>
      <c r="P24" s="15">
        <f>IFERROR(VLOOKUP($B24,'Master Staff List'!$C$8:$D$57,2,FALSE),0)*O24</f>
        <v>0</v>
      </c>
      <c r="Q24" s="228">
        <f>SUMIF(Test!$C$15:$C$41,$B24,Test!J$15:J$41)</f>
        <v>0</v>
      </c>
      <c r="R24" s="15">
        <f>IFERROR(VLOOKUP($B24,'Master Staff List'!$C$8:$D$57,2,FALSE),0)*Q24</f>
        <v>0</v>
      </c>
      <c r="S24" s="228">
        <f>SUMIF(Test!$C$15:$C$41,$B24,Test!K$15:K$41)</f>
        <v>0</v>
      </c>
      <c r="T24" s="15">
        <f>IFERROR(VLOOKUP($B24,'Master Staff List'!$C$8:$D$57,2,FALSE),0)*S24</f>
        <v>0</v>
      </c>
      <c r="U24" s="228">
        <f>SUMIF(Test!$C$15:$C$41,$B24,Test!L$15:L$41)</f>
        <v>0</v>
      </c>
      <c r="V24" s="15">
        <f>IFERROR(VLOOKUP($B24,'Master Staff List'!$C$8:$D$57,2,FALSE),0)*U24</f>
        <v>0</v>
      </c>
      <c r="W24" s="228">
        <f>SUMIF(Test!$C$15:$C$41,$B24,Test!M$15:M$41)</f>
        <v>0</v>
      </c>
      <c r="X24" s="15">
        <f>IFERROR(VLOOKUP($B24,'Master Staff List'!$C$8:$D$57,2,FALSE),0)*W24</f>
        <v>0</v>
      </c>
      <c r="Y24" s="228">
        <f>SUMIF(Test!$C$15:$C$41,$B24,Test!N$15:N$41)</f>
        <v>0</v>
      </c>
      <c r="Z24" s="15">
        <f>IFERROR(VLOOKUP($B24,'Master Staff List'!$C$8:$D$57,2,FALSE),0)*Y24</f>
        <v>0</v>
      </c>
      <c r="AA24" s="228">
        <f>SUMIF(Test!$C$15:$C$41,$B24,Test!O$15:O$41)</f>
        <v>0</v>
      </c>
      <c r="AB24" s="15">
        <f>IFERROR(VLOOKUP($B24,'Master Staff List'!$C$8:$D$57,2,FALSE),0)*AA24</f>
        <v>0</v>
      </c>
      <c r="AC24" s="19">
        <f t="shared" si="5"/>
        <v>0</v>
      </c>
      <c r="AD24" s="28">
        <f t="shared" si="6"/>
        <v>0</v>
      </c>
      <c r="AE24" s="29">
        <f t="shared" si="0"/>
        <v>0</v>
      </c>
      <c r="AH24" s="168">
        <f t="shared" si="1"/>
        <v>0</v>
      </c>
      <c r="AI24" s="168">
        <f t="shared" si="2"/>
        <v>0</v>
      </c>
    </row>
    <row r="25" spans="1:35" ht="12.2" customHeight="1" x14ac:dyDescent="0.25">
      <c r="A25" s="42"/>
      <c r="B25" s="203" t="str">
        <f>'Master Staff List'!C24</f>
        <v>TBD Staff Name 17</v>
      </c>
      <c r="C25" s="134"/>
      <c r="D25" s="40"/>
      <c r="E25" s="228">
        <f>SUMIF(Test!$C$15:$C$41,$B25,Test!D$15:D$41)</f>
        <v>0</v>
      </c>
      <c r="F25" s="15">
        <f>IFERROR(VLOOKUP($B25,'Master Staff List'!$C$8:$D$57,2,FALSE),0)*E25</f>
        <v>0</v>
      </c>
      <c r="G25" s="228">
        <f>SUMIF(Test!$C$15:$C$41,$B25,Test!E$15:E$41)</f>
        <v>0</v>
      </c>
      <c r="H25" s="15">
        <f>IFERROR(VLOOKUP($B25,'Master Staff List'!$C$8:$D$57,2,FALSE),0)*G25</f>
        <v>0</v>
      </c>
      <c r="I25" s="228">
        <f>SUMIF(Test!$C$15:$C$41,$B25,Test!F$15:F$41)</f>
        <v>0</v>
      </c>
      <c r="J25" s="15">
        <f>IFERROR(VLOOKUP($B25,'Master Staff List'!$C$8:$D$57,2,FALSE),0)*I25</f>
        <v>0</v>
      </c>
      <c r="K25" s="228">
        <f>SUMIF(Test!$C$15:$C$41,$B25,Test!G$15:G$41)</f>
        <v>0</v>
      </c>
      <c r="L25" s="15">
        <f>IFERROR(VLOOKUP($B25,'Master Staff List'!$C$8:$D$57,2,FALSE),0)*K25</f>
        <v>0</v>
      </c>
      <c r="M25" s="228">
        <f>SUMIF(Test!$C$15:$C$41,$B25,Test!H$15:H$41)</f>
        <v>0</v>
      </c>
      <c r="N25" s="15">
        <f>IFERROR(VLOOKUP($B25,'Master Staff List'!$C$8:$D$57,2,FALSE),0)*M25</f>
        <v>0</v>
      </c>
      <c r="O25" s="228">
        <f>SUMIF(Test!$C$15:$C$41,$B25,Test!I$15:I$41)</f>
        <v>0</v>
      </c>
      <c r="P25" s="15">
        <f>IFERROR(VLOOKUP($B25,'Master Staff List'!$C$8:$D$57,2,FALSE),0)*O25</f>
        <v>0</v>
      </c>
      <c r="Q25" s="228">
        <f>SUMIF(Test!$C$15:$C$41,$B25,Test!J$15:J$41)</f>
        <v>0</v>
      </c>
      <c r="R25" s="15">
        <f>IFERROR(VLOOKUP($B25,'Master Staff List'!$C$8:$D$57,2,FALSE),0)*Q25</f>
        <v>0</v>
      </c>
      <c r="S25" s="228">
        <f>SUMIF(Test!$C$15:$C$41,$B25,Test!K$15:K$41)</f>
        <v>0</v>
      </c>
      <c r="T25" s="15">
        <f>IFERROR(VLOOKUP($B25,'Master Staff List'!$C$8:$D$57,2,FALSE),0)*S25</f>
        <v>0</v>
      </c>
      <c r="U25" s="228">
        <f>SUMIF(Test!$C$15:$C$41,$B25,Test!L$15:L$41)</f>
        <v>0</v>
      </c>
      <c r="V25" s="15">
        <f>IFERROR(VLOOKUP($B25,'Master Staff List'!$C$8:$D$57,2,FALSE),0)*U25</f>
        <v>0</v>
      </c>
      <c r="W25" s="228">
        <f>SUMIF(Test!$C$15:$C$41,$B25,Test!M$15:M$41)</f>
        <v>0</v>
      </c>
      <c r="X25" s="15">
        <f>IFERROR(VLOOKUP($B25,'Master Staff List'!$C$8:$D$57,2,FALSE),0)*W25</f>
        <v>0</v>
      </c>
      <c r="Y25" s="228">
        <f>SUMIF(Test!$C$15:$C$41,$B25,Test!N$15:N$41)</f>
        <v>0</v>
      </c>
      <c r="Z25" s="15">
        <f>IFERROR(VLOOKUP($B25,'Master Staff List'!$C$8:$D$57,2,FALSE),0)*Y25</f>
        <v>0</v>
      </c>
      <c r="AA25" s="228">
        <f>SUMIF(Test!$C$15:$C$41,$B25,Test!O$15:O$41)</f>
        <v>0</v>
      </c>
      <c r="AB25" s="15">
        <f>IFERROR(VLOOKUP($B25,'Master Staff List'!$C$8:$D$57,2,FALSE),0)*AA25</f>
        <v>0</v>
      </c>
      <c r="AC25" s="19">
        <f t="shared" si="5"/>
        <v>0</v>
      </c>
      <c r="AD25" s="28">
        <f t="shared" si="6"/>
        <v>0</v>
      </c>
      <c r="AE25" s="29">
        <f t="shared" si="0"/>
        <v>0</v>
      </c>
      <c r="AH25" s="168">
        <f t="shared" si="1"/>
        <v>0</v>
      </c>
      <c r="AI25" s="168">
        <f t="shared" si="2"/>
        <v>0</v>
      </c>
    </row>
    <row r="26" spans="1:35" ht="12.2" customHeight="1" x14ac:dyDescent="0.25">
      <c r="A26" s="42"/>
      <c r="B26" s="203" t="str">
        <f>'Master Staff List'!C25</f>
        <v>TBD Staff Name 18</v>
      </c>
      <c r="C26" s="134"/>
      <c r="D26" s="40"/>
      <c r="E26" s="228">
        <f>SUMIF(Test!$C$15:$C$41,$B26,Test!D$15:D$41)</f>
        <v>0</v>
      </c>
      <c r="F26" s="15">
        <f>IFERROR(VLOOKUP($B26,'Master Staff List'!$C$8:$D$57,2,FALSE),0)*E26</f>
        <v>0</v>
      </c>
      <c r="G26" s="228">
        <f>SUMIF(Test!$C$15:$C$41,$B26,Test!E$15:E$41)</f>
        <v>0</v>
      </c>
      <c r="H26" s="15">
        <f>IFERROR(VLOOKUP($B26,'Master Staff List'!$C$8:$D$57,2,FALSE),0)*G26</f>
        <v>0</v>
      </c>
      <c r="I26" s="228">
        <f>SUMIF(Test!$C$15:$C$41,$B26,Test!F$15:F$41)</f>
        <v>0</v>
      </c>
      <c r="J26" s="15">
        <f>IFERROR(VLOOKUP($B26,'Master Staff List'!$C$8:$D$57,2,FALSE),0)*I26</f>
        <v>0</v>
      </c>
      <c r="K26" s="228">
        <f>SUMIF(Test!$C$15:$C$41,$B26,Test!G$15:G$41)</f>
        <v>0</v>
      </c>
      <c r="L26" s="15">
        <f>IFERROR(VLOOKUP($B26,'Master Staff List'!$C$8:$D$57,2,FALSE),0)*K26</f>
        <v>0</v>
      </c>
      <c r="M26" s="228">
        <f>SUMIF(Test!$C$15:$C$41,$B26,Test!H$15:H$41)</f>
        <v>0</v>
      </c>
      <c r="N26" s="15">
        <f>IFERROR(VLOOKUP($B26,'Master Staff List'!$C$8:$D$57,2,FALSE),0)*M26</f>
        <v>0</v>
      </c>
      <c r="O26" s="228">
        <f>SUMIF(Test!$C$15:$C$41,$B26,Test!I$15:I$41)</f>
        <v>0</v>
      </c>
      <c r="P26" s="15">
        <f>IFERROR(VLOOKUP($B26,'Master Staff List'!$C$8:$D$57,2,FALSE),0)*O26</f>
        <v>0</v>
      </c>
      <c r="Q26" s="228">
        <f>SUMIF(Test!$C$15:$C$41,$B26,Test!J$15:J$41)</f>
        <v>0</v>
      </c>
      <c r="R26" s="15">
        <f>IFERROR(VLOOKUP($B26,'Master Staff List'!$C$8:$D$57,2,FALSE),0)*Q26</f>
        <v>0</v>
      </c>
      <c r="S26" s="228">
        <f>SUMIF(Test!$C$15:$C$41,$B26,Test!K$15:K$41)</f>
        <v>0</v>
      </c>
      <c r="T26" s="15">
        <f>IFERROR(VLOOKUP($B26,'Master Staff List'!$C$8:$D$57,2,FALSE),0)*S26</f>
        <v>0</v>
      </c>
      <c r="U26" s="228">
        <f>SUMIF(Test!$C$15:$C$41,$B26,Test!L$15:L$41)</f>
        <v>0</v>
      </c>
      <c r="V26" s="15">
        <f>IFERROR(VLOOKUP($B26,'Master Staff List'!$C$8:$D$57,2,FALSE),0)*U26</f>
        <v>0</v>
      </c>
      <c r="W26" s="228">
        <f>SUMIF(Test!$C$15:$C$41,$B26,Test!M$15:M$41)</f>
        <v>0</v>
      </c>
      <c r="X26" s="15">
        <f>IFERROR(VLOOKUP($B26,'Master Staff List'!$C$8:$D$57,2,FALSE),0)*W26</f>
        <v>0</v>
      </c>
      <c r="Y26" s="228">
        <f>SUMIF(Test!$C$15:$C$41,$B26,Test!N$15:N$41)</f>
        <v>0</v>
      </c>
      <c r="Z26" s="15">
        <f>IFERROR(VLOOKUP($B26,'Master Staff List'!$C$8:$D$57,2,FALSE),0)*Y26</f>
        <v>0</v>
      </c>
      <c r="AA26" s="228">
        <f>SUMIF(Test!$C$15:$C$41,$B26,Test!O$15:O$41)</f>
        <v>0</v>
      </c>
      <c r="AB26" s="15">
        <f>IFERROR(VLOOKUP($B26,'Master Staff List'!$C$8:$D$57,2,FALSE),0)*AA26</f>
        <v>0</v>
      </c>
      <c r="AC26" s="19">
        <f t="shared" si="5"/>
        <v>0</v>
      </c>
      <c r="AD26" s="28">
        <f t="shared" si="6"/>
        <v>0</v>
      </c>
      <c r="AE26" s="29">
        <f t="shared" si="0"/>
        <v>0</v>
      </c>
      <c r="AH26" s="168">
        <f t="shared" si="1"/>
        <v>0</v>
      </c>
      <c r="AI26" s="168">
        <f t="shared" si="2"/>
        <v>0</v>
      </c>
    </row>
    <row r="27" spans="1:35" ht="12.2" customHeight="1" x14ac:dyDescent="0.25">
      <c r="A27" s="42"/>
      <c r="B27" s="203" t="str">
        <f>'Master Staff List'!C26</f>
        <v>TBD Staff Name 19</v>
      </c>
      <c r="C27" s="134"/>
      <c r="D27" s="40"/>
      <c r="E27" s="228">
        <f>SUMIF(Test!$C$15:$C$41,$B27,Test!D$15:D$41)</f>
        <v>0</v>
      </c>
      <c r="F27" s="15">
        <f>IFERROR(VLOOKUP($B27,'Master Staff List'!$C$8:$D$57,2,FALSE),0)*E27</f>
        <v>0</v>
      </c>
      <c r="G27" s="228">
        <f>SUMIF(Test!$C$15:$C$41,$B27,Test!E$15:E$41)</f>
        <v>0</v>
      </c>
      <c r="H27" s="15">
        <f>IFERROR(VLOOKUP($B27,'Master Staff List'!$C$8:$D$57,2,FALSE),0)*G27</f>
        <v>0</v>
      </c>
      <c r="I27" s="228">
        <f>SUMIF(Test!$C$15:$C$41,$B27,Test!F$15:F$41)</f>
        <v>0</v>
      </c>
      <c r="J27" s="15">
        <f>IFERROR(VLOOKUP($B27,'Master Staff List'!$C$8:$D$57,2,FALSE),0)*I27</f>
        <v>0</v>
      </c>
      <c r="K27" s="228">
        <f>SUMIF(Test!$C$15:$C$41,$B27,Test!G$15:G$41)</f>
        <v>0</v>
      </c>
      <c r="L27" s="15">
        <f>IFERROR(VLOOKUP($B27,'Master Staff List'!$C$8:$D$57,2,FALSE),0)*K27</f>
        <v>0</v>
      </c>
      <c r="M27" s="228">
        <f>SUMIF(Test!$C$15:$C$41,$B27,Test!H$15:H$41)</f>
        <v>0</v>
      </c>
      <c r="N27" s="15">
        <f>IFERROR(VLOOKUP($B27,'Master Staff List'!$C$8:$D$57,2,FALSE),0)*M27</f>
        <v>0</v>
      </c>
      <c r="O27" s="228">
        <f>SUMIF(Test!$C$15:$C$41,$B27,Test!I$15:I$41)</f>
        <v>0</v>
      </c>
      <c r="P27" s="15">
        <f>IFERROR(VLOOKUP($B27,'Master Staff List'!$C$8:$D$57,2,FALSE),0)*O27</f>
        <v>0</v>
      </c>
      <c r="Q27" s="228">
        <f>SUMIF(Test!$C$15:$C$41,$B27,Test!J$15:J$41)</f>
        <v>0</v>
      </c>
      <c r="R27" s="15">
        <f>IFERROR(VLOOKUP($B27,'Master Staff List'!$C$8:$D$57,2,FALSE),0)*Q27</f>
        <v>0</v>
      </c>
      <c r="S27" s="228">
        <f>SUMIF(Test!$C$15:$C$41,$B27,Test!K$15:K$41)</f>
        <v>0</v>
      </c>
      <c r="T27" s="15">
        <f>IFERROR(VLOOKUP($B27,'Master Staff List'!$C$8:$D$57,2,FALSE),0)*S27</f>
        <v>0</v>
      </c>
      <c r="U27" s="228">
        <f>SUMIF(Test!$C$15:$C$41,$B27,Test!L$15:L$41)</f>
        <v>0</v>
      </c>
      <c r="V27" s="15">
        <f>IFERROR(VLOOKUP($B27,'Master Staff List'!$C$8:$D$57,2,FALSE),0)*U27</f>
        <v>0</v>
      </c>
      <c r="W27" s="228">
        <f>SUMIF(Test!$C$15:$C$41,$B27,Test!M$15:M$41)</f>
        <v>0</v>
      </c>
      <c r="X27" s="15">
        <f>IFERROR(VLOOKUP($B27,'Master Staff List'!$C$8:$D$57,2,FALSE),0)*W27</f>
        <v>0</v>
      </c>
      <c r="Y27" s="228">
        <f>SUMIF(Test!$C$15:$C$41,$B27,Test!N$15:N$41)</f>
        <v>0</v>
      </c>
      <c r="Z27" s="15">
        <f>IFERROR(VLOOKUP($B27,'Master Staff List'!$C$8:$D$57,2,FALSE),0)*Y27</f>
        <v>0</v>
      </c>
      <c r="AA27" s="228">
        <f>SUMIF(Test!$C$15:$C$41,$B27,Test!O$15:O$41)</f>
        <v>0</v>
      </c>
      <c r="AB27" s="15">
        <f>IFERROR(VLOOKUP($B27,'Master Staff List'!$C$8:$D$57,2,FALSE),0)*AA27</f>
        <v>0</v>
      </c>
      <c r="AC27" s="19">
        <f t="shared" si="5"/>
        <v>0</v>
      </c>
      <c r="AD27" s="28">
        <f t="shared" si="6"/>
        <v>0</v>
      </c>
      <c r="AE27" s="29">
        <f t="shared" si="0"/>
        <v>0</v>
      </c>
      <c r="AH27" s="168">
        <f t="shared" si="1"/>
        <v>0</v>
      </c>
      <c r="AI27" s="168">
        <f t="shared" si="2"/>
        <v>0</v>
      </c>
    </row>
    <row r="28" spans="1:35" ht="12.2" customHeight="1" x14ac:dyDescent="0.25">
      <c r="A28" s="42"/>
      <c r="B28" s="203" t="str">
        <f>'Master Staff List'!C27</f>
        <v>TBD Staff Name 20</v>
      </c>
      <c r="C28" s="134"/>
      <c r="D28" s="40"/>
      <c r="E28" s="228">
        <f>SUMIF(Test!$C$15:$C$41,$B28,Test!D$15:D$41)</f>
        <v>0</v>
      </c>
      <c r="F28" s="15">
        <f>IFERROR(VLOOKUP($B28,'Master Staff List'!$C$8:$D$57,2,FALSE),0)*E28</f>
        <v>0</v>
      </c>
      <c r="G28" s="228">
        <f>SUMIF(Test!$C$15:$C$41,$B28,Test!E$15:E$41)</f>
        <v>0</v>
      </c>
      <c r="H28" s="15">
        <f>IFERROR(VLOOKUP($B28,'Master Staff List'!$C$8:$D$57,2,FALSE),0)*G28</f>
        <v>0</v>
      </c>
      <c r="I28" s="228">
        <f>SUMIF(Test!$C$15:$C$41,$B28,Test!F$15:F$41)</f>
        <v>0</v>
      </c>
      <c r="J28" s="15">
        <f>IFERROR(VLOOKUP($B28,'Master Staff List'!$C$8:$D$57,2,FALSE),0)*I28</f>
        <v>0</v>
      </c>
      <c r="K28" s="228">
        <f>SUMIF(Test!$C$15:$C$41,$B28,Test!G$15:G$41)</f>
        <v>0</v>
      </c>
      <c r="L28" s="15">
        <f>IFERROR(VLOOKUP($B28,'Master Staff List'!$C$8:$D$57,2,FALSE),0)*K28</f>
        <v>0</v>
      </c>
      <c r="M28" s="228">
        <f>SUMIF(Test!$C$15:$C$41,$B28,Test!H$15:H$41)</f>
        <v>0</v>
      </c>
      <c r="N28" s="15">
        <f>IFERROR(VLOOKUP($B28,'Master Staff List'!$C$8:$D$57,2,FALSE),0)*M28</f>
        <v>0</v>
      </c>
      <c r="O28" s="228">
        <f>SUMIF(Test!$C$15:$C$41,$B28,Test!I$15:I$41)</f>
        <v>0</v>
      </c>
      <c r="P28" s="15">
        <f>IFERROR(VLOOKUP($B28,'Master Staff List'!$C$8:$D$57,2,FALSE),0)*O28</f>
        <v>0</v>
      </c>
      <c r="Q28" s="228">
        <f>SUMIF(Test!$C$15:$C$41,$B28,Test!J$15:J$41)</f>
        <v>0</v>
      </c>
      <c r="R28" s="15">
        <f>IFERROR(VLOOKUP($B28,'Master Staff List'!$C$8:$D$57,2,FALSE),0)*Q28</f>
        <v>0</v>
      </c>
      <c r="S28" s="228">
        <f>SUMIF(Test!$C$15:$C$41,$B28,Test!K$15:K$41)</f>
        <v>0</v>
      </c>
      <c r="T28" s="15">
        <f>IFERROR(VLOOKUP($B28,'Master Staff List'!$C$8:$D$57,2,FALSE),0)*S28</f>
        <v>0</v>
      </c>
      <c r="U28" s="228">
        <f>SUMIF(Test!$C$15:$C$41,$B28,Test!L$15:L$41)</f>
        <v>0</v>
      </c>
      <c r="V28" s="15">
        <f>IFERROR(VLOOKUP($B28,'Master Staff List'!$C$8:$D$57,2,FALSE),0)*U28</f>
        <v>0</v>
      </c>
      <c r="W28" s="228">
        <f>SUMIF(Test!$C$15:$C$41,$B28,Test!M$15:M$41)</f>
        <v>0</v>
      </c>
      <c r="X28" s="15">
        <f>IFERROR(VLOOKUP($B28,'Master Staff List'!$C$8:$D$57,2,FALSE),0)*W28</f>
        <v>0</v>
      </c>
      <c r="Y28" s="228">
        <f>SUMIF(Test!$C$15:$C$41,$B28,Test!N$15:N$41)</f>
        <v>0</v>
      </c>
      <c r="Z28" s="15">
        <f>IFERROR(VLOOKUP($B28,'Master Staff List'!$C$8:$D$57,2,FALSE),0)*Y28</f>
        <v>0</v>
      </c>
      <c r="AA28" s="228">
        <f>SUMIF(Test!$C$15:$C$41,$B28,Test!O$15:O$41)</f>
        <v>0</v>
      </c>
      <c r="AB28" s="15">
        <f>IFERROR(VLOOKUP($B28,'Master Staff List'!$C$8:$D$57,2,FALSE),0)*AA28</f>
        <v>0</v>
      </c>
      <c r="AC28" s="19">
        <f t="shared" si="5"/>
        <v>0</v>
      </c>
      <c r="AD28" s="28">
        <f t="shared" si="6"/>
        <v>0</v>
      </c>
      <c r="AE28" s="29">
        <f t="shared" si="0"/>
        <v>0</v>
      </c>
      <c r="AH28" s="168">
        <f t="shared" si="1"/>
        <v>0</v>
      </c>
      <c r="AI28" s="168">
        <f t="shared" si="2"/>
        <v>0</v>
      </c>
    </row>
    <row r="29" spans="1:35" ht="12.2" customHeight="1" x14ac:dyDescent="0.25">
      <c r="A29" s="42"/>
      <c r="B29" s="203" t="str">
        <f>'Master Staff List'!C28</f>
        <v>TBD Staff Name 21</v>
      </c>
      <c r="C29" s="134"/>
      <c r="D29" s="40"/>
      <c r="E29" s="228">
        <f>SUMIF(Test!$C$15:$C$41,$B29,Test!D$15:D$41)</f>
        <v>0</v>
      </c>
      <c r="F29" s="15">
        <f>IFERROR(VLOOKUP($B29,'Master Staff List'!$C$8:$D$57,2,FALSE),0)*E29</f>
        <v>0</v>
      </c>
      <c r="G29" s="228">
        <f>SUMIF(Test!$C$15:$C$41,$B29,Test!E$15:E$41)</f>
        <v>0</v>
      </c>
      <c r="H29" s="15">
        <f>IFERROR(VLOOKUP($B29,'Master Staff List'!$C$8:$D$57,2,FALSE),0)*G29</f>
        <v>0</v>
      </c>
      <c r="I29" s="228">
        <f>SUMIF(Test!$C$15:$C$41,$B29,Test!F$15:F$41)</f>
        <v>0</v>
      </c>
      <c r="J29" s="15">
        <f>IFERROR(VLOOKUP($B29,'Master Staff List'!$C$8:$D$57,2,FALSE),0)*I29</f>
        <v>0</v>
      </c>
      <c r="K29" s="228">
        <f>SUMIF(Test!$C$15:$C$41,$B29,Test!G$15:G$41)</f>
        <v>0</v>
      </c>
      <c r="L29" s="15">
        <f>IFERROR(VLOOKUP($B29,'Master Staff List'!$C$8:$D$57,2,FALSE),0)*K29</f>
        <v>0</v>
      </c>
      <c r="M29" s="228">
        <f>SUMIF(Test!$C$15:$C$41,$B29,Test!H$15:H$41)</f>
        <v>0</v>
      </c>
      <c r="N29" s="15">
        <f>IFERROR(VLOOKUP($B29,'Master Staff List'!$C$8:$D$57,2,FALSE),0)*M29</f>
        <v>0</v>
      </c>
      <c r="O29" s="228">
        <f>SUMIF(Test!$C$15:$C$41,$B29,Test!I$15:I$41)</f>
        <v>0</v>
      </c>
      <c r="P29" s="15">
        <f>IFERROR(VLOOKUP($B29,'Master Staff List'!$C$8:$D$57,2,FALSE),0)*O29</f>
        <v>0</v>
      </c>
      <c r="Q29" s="228">
        <f>SUMIF(Test!$C$15:$C$41,$B29,Test!J$15:J$41)</f>
        <v>0</v>
      </c>
      <c r="R29" s="15">
        <f>IFERROR(VLOOKUP($B29,'Master Staff List'!$C$8:$D$57,2,FALSE),0)*Q29</f>
        <v>0</v>
      </c>
      <c r="S29" s="228">
        <f>SUMIF(Test!$C$15:$C$41,$B29,Test!K$15:K$41)</f>
        <v>0</v>
      </c>
      <c r="T29" s="15">
        <f>IFERROR(VLOOKUP($B29,'Master Staff List'!$C$8:$D$57,2,FALSE),0)*S29</f>
        <v>0</v>
      </c>
      <c r="U29" s="228">
        <f>SUMIF(Test!$C$15:$C$41,$B29,Test!L$15:L$41)</f>
        <v>0</v>
      </c>
      <c r="V29" s="15">
        <f>IFERROR(VLOOKUP($B29,'Master Staff List'!$C$8:$D$57,2,FALSE),0)*U29</f>
        <v>0</v>
      </c>
      <c r="W29" s="228">
        <f>SUMIF(Test!$C$15:$C$41,$B29,Test!M$15:M$41)</f>
        <v>0</v>
      </c>
      <c r="X29" s="15">
        <f>IFERROR(VLOOKUP($B29,'Master Staff List'!$C$8:$D$57,2,FALSE),0)*W29</f>
        <v>0</v>
      </c>
      <c r="Y29" s="228">
        <f>SUMIF(Test!$C$15:$C$41,$B29,Test!N$15:N$41)</f>
        <v>0</v>
      </c>
      <c r="Z29" s="15">
        <f>IFERROR(VLOOKUP($B29,'Master Staff List'!$C$8:$D$57,2,FALSE),0)*Y29</f>
        <v>0</v>
      </c>
      <c r="AA29" s="228">
        <f>SUMIF(Test!$C$15:$C$41,$B29,Test!O$15:O$41)</f>
        <v>0</v>
      </c>
      <c r="AB29" s="15">
        <f>IFERROR(VLOOKUP($B29,'Master Staff List'!$C$8:$D$57,2,FALSE),0)*AA29</f>
        <v>0</v>
      </c>
      <c r="AC29" s="19">
        <f t="shared" si="5"/>
        <v>0</v>
      </c>
      <c r="AD29" s="28">
        <f t="shared" si="6"/>
        <v>0</v>
      </c>
      <c r="AE29" s="29">
        <f t="shared" si="0"/>
        <v>0</v>
      </c>
      <c r="AH29" s="168">
        <f t="shared" si="1"/>
        <v>0</v>
      </c>
      <c r="AI29" s="168">
        <f t="shared" si="2"/>
        <v>0</v>
      </c>
    </row>
    <row r="30" spans="1:35" ht="12.2" customHeight="1" x14ac:dyDescent="0.25">
      <c r="A30" s="42"/>
      <c r="B30" s="203" t="str">
        <f>'Master Staff List'!C29</f>
        <v>TBD Staff Name 22</v>
      </c>
      <c r="C30" s="134"/>
      <c r="D30" s="40"/>
      <c r="E30" s="228">
        <f>SUMIF(Test!$C$15:$C$41,$B30,Test!D$15:D$41)</f>
        <v>0</v>
      </c>
      <c r="F30" s="15">
        <f>IFERROR(VLOOKUP($B30,'Master Staff List'!$C$8:$D$57,2,FALSE),0)*E30</f>
        <v>0</v>
      </c>
      <c r="G30" s="228">
        <f>SUMIF(Test!$C$15:$C$41,$B30,Test!E$15:E$41)</f>
        <v>0</v>
      </c>
      <c r="H30" s="15">
        <f>IFERROR(VLOOKUP($B30,'Master Staff List'!$C$8:$D$57,2,FALSE),0)*G30</f>
        <v>0</v>
      </c>
      <c r="I30" s="228">
        <f>SUMIF(Test!$C$15:$C$41,$B30,Test!F$15:F$41)</f>
        <v>0</v>
      </c>
      <c r="J30" s="15">
        <f>IFERROR(VLOOKUP($B30,'Master Staff List'!$C$8:$D$57,2,FALSE),0)*I30</f>
        <v>0</v>
      </c>
      <c r="K30" s="228">
        <f>SUMIF(Test!$C$15:$C$41,$B30,Test!G$15:G$41)</f>
        <v>0</v>
      </c>
      <c r="L30" s="15">
        <f>IFERROR(VLOOKUP($B30,'Master Staff List'!$C$8:$D$57,2,FALSE),0)*K30</f>
        <v>0</v>
      </c>
      <c r="M30" s="228">
        <f>SUMIF(Test!$C$15:$C$41,$B30,Test!H$15:H$41)</f>
        <v>0</v>
      </c>
      <c r="N30" s="15">
        <f>IFERROR(VLOOKUP($B30,'Master Staff List'!$C$8:$D$57,2,FALSE),0)*M30</f>
        <v>0</v>
      </c>
      <c r="O30" s="228">
        <f>SUMIF(Test!$C$15:$C$41,$B30,Test!I$15:I$41)</f>
        <v>0</v>
      </c>
      <c r="P30" s="15">
        <f>IFERROR(VLOOKUP($B30,'Master Staff List'!$C$8:$D$57,2,FALSE),0)*O30</f>
        <v>0</v>
      </c>
      <c r="Q30" s="228">
        <f>SUMIF(Test!$C$15:$C$41,$B30,Test!J$15:J$41)</f>
        <v>0</v>
      </c>
      <c r="R30" s="15">
        <f>IFERROR(VLOOKUP($B30,'Master Staff List'!$C$8:$D$57,2,FALSE),0)*Q30</f>
        <v>0</v>
      </c>
      <c r="S30" s="228">
        <f>SUMIF(Test!$C$15:$C$41,$B30,Test!K$15:K$41)</f>
        <v>0</v>
      </c>
      <c r="T30" s="15">
        <f>IFERROR(VLOOKUP($B30,'Master Staff List'!$C$8:$D$57,2,FALSE),0)*S30</f>
        <v>0</v>
      </c>
      <c r="U30" s="228">
        <f>SUMIF(Test!$C$15:$C$41,$B30,Test!L$15:L$41)</f>
        <v>0</v>
      </c>
      <c r="V30" s="15">
        <f>IFERROR(VLOOKUP($B30,'Master Staff List'!$C$8:$D$57,2,FALSE),0)*U30</f>
        <v>0</v>
      </c>
      <c r="W30" s="228">
        <f>SUMIF(Test!$C$15:$C$41,$B30,Test!M$15:M$41)</f>
        <v>0</v>
      </c>
      <c r="X30" s="15">
        <f>IFERROR(VLOOKUP($B30,'Master Staff List'!$C$8:$D$57,2,FALSE),0)*W30</f>
        <v>0</v>
      </c>
      <c r="Y30" s="228">
        <f>SUMIF(Test!$C$15:$C$41,$B30,Test!N$15:N$41)</f>
        <v>0</v>
      </c>
      <c r="Z30" s="15">
        <f>IFERROR(VLOOKUP($B30,'Master Staff List'!$C$8:$D$57,2,FALSE),0)*Y30</f>
        <v>0</v>
      </c>
      <c r="AA30" s="228">
        <f>SUMIF(Test!$C$15:$C$41,$B30,Test!O$15:O$41)</f>
        <v>0</v>
      </c>
      <c r="AB30" s="15">
        <f>IFERROR(VLOOKUP($B30,'Master Staff List'!$C$8:$D$57,2,FALSE),0)*AA30</f>
        <v>0</v>
      </c>
      <c r="AC30" s="19">
        <f t="shared" si="5"/>
        <v>0</v>
      </c>
      <c r="AD30" s="28">
        <f t="shared" si="6"/>
        <v>0</v>
      </c>
      <c r="AE30" s="29">
        <f t="shared" si="0"/>
        <v>0</v>
      </c>
      <c r="AH30" s="168">
        <f t="shared" si="1"/>
        <v>0</v>
      </c>
      <c r="AI30" s="168">
        <f t="shared" si="2"/>
        <v>0</v>
      </c>
    </row>
    <row r="31" spans="1:35" ht="12.2" customHeight="1" x14ac:dyDescent="0.25">
      <c r="A31" s="42"/>
      <c r="B31" s="203" t="str">
        <f>'Master Staff List'!C30</f>
        <v>TBD Staff Name 23</v>
      </c>
      <c r="C31" s="134"/>
      <c r="D31" s="40"/>
      <c r="E31" s="228">
        <f>SUMIF(Test!$C$15:$C$41,$B31,Test!D$15:D$41)</f>
        <v>0</v>
      </c>
      <c r="F31" s="15">
        <f>IFERROR(VLOOKUP($B31,'Master Staff List'!$C$8:$D$57,2,FALSE),0)*E31</f>
        <v>0</v>
      </c>
      <c r="G31" s="228">
        <f>SUMIF(Test!$C$15:$C$41,$B31,Test!E$15:E$41)</f>
        <v>0</v>
      </c>
      <c r="H31" s="15">
        <f>IFERROR(VLOOKUP($B31,'Master Staff List'!$C$8:$D$57,2,FALSE),0)*G31</f>
        <v>0</v>
      </c>
      <c r="I31" s="228">
        <f>SUMIF(Test!$C$15:$C$41,$B31,Test!F$15:F$41)</f>
        <v>0</v>
      </c>
      <c r="J31" s="15">
        <f>IFERROR(VLOOKUP($B31,'Master Staff List'!$C$8:$D$57,2,FALSE),0)*I31</f>
        <v>0</v>
      </c>
      <c r="K31" s="228">
        <f>SUMIF(Test!$C$15:$C$41,$B31,Test!G$15:G$41)</f>
        <v>0</v>
      </c>
      <c r="L31" s="15">
        <f>IFERROR(VLOOKUP($B31,'Master Staff List'!$C$8:$D$57,2,FALSE),0)*K31</f>
        <v>0</v>
      </c>
      <c r="M31" s="228">
        <f>SUMIF(Test!$C$15:$C$41,$B31,Test!H$15:H$41)</f>
        <v>0</v>
      </c>
      <c r="N31" s="15">
        <f>IFERROR(VLOOKUP($B31,'Master Staff List'!$C$8:$D$57,2,FALSE),0)*M31</f>
        <v>0</v>
      </c>
      <c r="O31" s="228">
        <f>SUMIF(Test!$C$15:$C$41,$B31,Test!I$15:I$41)</f>
        <v>0</v>
      </c>
      <c r="P31" s="15">
        <f>IFERROR(VLOOKUP($B31,'Master Staff List'!$C$8:$D$57,2,FALSE),0)*O31</f>
        <v>0</v>
      </c>
      <c r="Q31" s="228">
        <f>SUMIF(Test!$C$15:$C$41,$B31,Test!J$15:J$41)</f>
        <v>0</v>
      </c>
      <c r="R31" s="15">
        <f>IFERROR(VLOOKUP($B31,'Master Staff List'!$C$8:$D$57,2,FALSE),0)*Q31</f>
        <v>0</v>
      </c>
      <c r="S31" s="228">
        <f>SUMIF(Test!$C$15:$C$41,$B31,Test!K$15:K$41)</f>
        <v>0</v>
      </c>
      <c r="T31" s="15">
        <f>IFERROR(VLOOKUP($B31,'Master Staff List'!$C$8:$D$57,2,FALSE),0)*S31</f>
        <v>0</v>
      </c>
      <c r="U31" s="228">
        <f>SUMIF(Test!$C$15:$C$41,$B31,Test!L$15:L$41)</f>
        <v>0</v>
      </c>
      <c r="V31" s="15">
        <f>IFERROR(VLOOKUP($B31,'Master Staff List'!$C$8:$D$57,2,FALSE),0)*U31</f>
        <v>0</v>
      </c>
      <c r="W31" s="228">
        <f>SUMIF(Test!$C$15:$C$41,$B31,Test!M$15:M$41)</f>
        <v>0</v>
      </c>
      <c r="X31" s="15">
        <f>IFERROR(VLOOKUP($B31,'Master Staff List'!$C$8:$D$57,2,FALSE),0)*W31</f>
        <v>0</v>
      </c>
      <c r="Y31" s="228">
        <f>SUMIF(Test!$C$15:$C$41,$B31,Test!N$15:N$41)</f>
        <v>0</v>
      </c>
      <c r="Z31" s="15">
        <f>IFERROR(VLOOKUP($B31,'Master Staff List'!$C$8:$D$57,2,FALSE),0)*Y31</f>
        <v>0</v>
      </c>
      <c r="AA31" s="228">
        <f>SUMIF(Test!$C$15:$C$41,$B31,Test!O$15:O$41)</f>
        <v>0</v>
      </c>
      <c r="AB31" s="15">
        <f>IFERROR(VLOOKUP($B31,'Master Staff List'!$C$8:$D$57,2,FALSE),0)*AA31</f>
        <v>0</v>
      </c>
      <c r="AC31" s="19">
        <f t="shared" si="5"/>
        <v>0</v>
      </c>
      <c r="AD31" s="28">
        <f t="shared" si="6"/>
        <v>0</v>
      </c>
      <c r="AE31" s="29">
        <f t="shared" si="0"/>
        <v>0</v>
      </c>
      <c r="AH31" s="168">
        <f t="shared" si="1"/>
        <v>0</v>
      </c>
      <c r="AI31" s="168">
        <f t="shared" si="2"/>
        <v>0</v>
      </c>
    </row>
    <row r="32" spans="1:35" ht="12" customHeight="1" x14ac:dyDescent="0.25">
      <c r="A32" s="42"/>
      <c r="B32" s="203" t="str">
        <f>'Master Staff List'!C31</f>
        <v>TBD Staff Name 24</v>
      </c>
      <c r="C32" s="134"/>
      <c r="D32" s="40"/>
      <c r="E32" s="228">
        <f>SUMIF(Test!$C$15:$C$41,$B32,Test!D$15:D$41)</f>
        <v>0</v>
      </c>
      <c r="F32" s="15">
        <f>IFERROR(VLOOKUP($B32,'Master Staff List'!$C$8:$D$57,2,FALSE),0)*E32</f>
        <v>0</v>
      </c>
      <c r="G32" s="228">
        <f>SUMIF(Test!$C$15:$C$41,$B32,Test!E$15:E$41)</f>
        <v>0</v>
      </c>
      <c r="H32" s="15">
        <f>IFERROR(VLOOKUP($B32,'Master Staff List'!$C$8:$D$57,2,FALSE),0)*G32</f>
        <v>0</v>
      </c>
      <c r="I32" s="228">
        <f>SUMIF(Test!$C$15:$C$41,$B32,Test!F$15:F$41)</f>
        <v>0</v>
      </c>
      <c r="J32" s="15">
        <f>IFERROR(VLOOKUP($B32,'Master Staff List'!$C$8:$D$57,2,FALSE),0)*I32</f>
        <v>0</v>
      </c>
      <c r="K32" s="228">
        <f>SUMIF(Test!$C$15:$C$41,$B32,Test!G$15:G$41)</f>
        <v>0</v>
      </c>
      <c r="L32" s="15">
        <f>IFERROR(VLOOKUP($B32,'Master Staff List'!$C$8:$D$57,2,FALSE),0)*K32</f>
        <v>0</v>
      </c>
      <c r="M32" s="228">
        <f>SUMIF(Test!$C$15:$C$41,$B32,Test!H$15:H$41)</f>
        <v>0</v>
      </c>
      <c r="N32" s="15">
        <f>IFERROR(VLOOKUP($B32,'Master Staff List'!$C$8:$D$57,2,FALSE),0)*M32</f>
        <v>0</v>
      </c>
      <c r="O32" s="228">
        <f>SUMIF(Test!$C$15:$C$41,$B32,Test!I$15:I$41)</f>
        <v>0</v>
      </c>
      <c r="P32" s="15">
        <f>IFERROR(VLOOKUP($B32,'Master Staff List'!$C$8:$D$57,2,FALSE),0)*O32</f>
        <v>0</v>
      </c>
      <c r="Q32" s="228">
        <f>SUMIF(Test!$C$15:$C$41,$B32,Test!J$15:J$41)</f>
        <v>0</v>
      </c>
      <c r="R32" s="15">
        <f>IFERROR(VLOOKUP($B32,'Master Staff List'!$C$8:$D$57,2,FALSE),0)*Q32</f>
        <v>0</v>
      </c>
      <c r="S32" s="228">
        <f>SUMIF(Test!$C$15:$C$41,$B32,Test!K$15:K$41)</f>
        <v>0</v>
      </c>
      <c r="T32" s="15">
        <f>IFERROR(VLOOKUP($B32,'Master Staff List'!$C$8:$D$57,2,FALSE),0)*S32</f>
        <v>0</v>
      </c>
      <c r="U32" s="228">
        <f>SUMIF(Test!$C$15:$C$41,$B32,Test!L$15:L$41)</f>
        <v>0</v>
      </c>
      <c r="V32" s="15">
        <f>IFERROR(VLOOKUP($B32,'Master Staff List'!$C$8:$D$57,2,FALSE),0)*U32</f>
        <v>0</v>
      </c>
      <c r="W32" s="228">
        <f>SUMIF(Test!$C$15:$C$41,$B32,Test!M$15:M$41)</f>
        <v>0</v>
      </c>
      <c r="X32" s="15">
        <f>IFERROR(VLOOKUP($B32,'Master Staff List'!$C$8:$D$57,2,FALSE),0)*W32</f>
        <v>0</v>
      </c>
      <c r="Y32" s="228">
        <f>SUMIF(Test!$C$15:$C$41,$B32,Test!N$15:N$41)</f>
        <v>0</v>
      </c>
      <c r="Z32" s="15">
        <f>IFERROR(VLOOKUP($B32,'Master Staff List'!$C$8:$D$57,2,FALSE),0)*Y32</f>
        <v>0</v>
      </c>
      <c r="AA32" s="228">
        <f>SUMIF(Test!$C$15:$C$41,$B32,Test!O$15:O$41)</f>
        <v>0</v>
      </c>
      <c r="AB32" s="15">
        <f>IFERROR(VLOOKUP($B32,'Master Staff List'!$C$8:$D$57,2,FALSE),0)*AA32</f>
        <v>0</v>
      </c>
      <c r="AC32" s="19">
        <f t="shared" si="5"/>
        <v>0</v>
      </c>
      <c r="AD32" s="28">
        <f t="shared" si="6"/>
        <v>0</v>
      </c>
      <c r="AE32" s="29">
        <f t="shared" si="0"/>
        <v>0</v>
      </c>
      <c r="AH32" s="168">
        <f t="shared" si="1"/>
        <v>0</v>
      </c>
      <c r="AI32" s="168">
        <f t="shared" si="2"/>
        <v>0</v>
      </c>
    </row>
    <row r="33" spans="1:35" ht="12.2" customHeight="1" x14ac:dyDescent="0.25">
      <c r="A33" s="42"/>
      <c r="B33" s="203" t="str">
        <f>'Master Staff List'!C32</f>
        <v>TBD Staff Name 25</v>
      </c>
      <c r="C33" s="134"/>
      <c r="D33" s="40"/>
      <c r="E33" s="228">
        <f>SUMIF(Test!$C$15:$C$41,$B33,Test!D$15:D$41)</f>
        <v>0</v>
      </c>
      <c r="F33" s="15">
        <f>IFERROR(VLOOKUP($B33,'Master Staff List'!$C$8:$D$57,2,FALSE),0)*E33</f>
        <v>0</v>
      </c>
      <c r="G33" s="228">
        <f>SUMIF(Test!$C$15:$C$41,$B33,Test!E$15:E$41)</f>
        <v>0</v>
      </c>
      <c r="H33" s="15">
        <f>IFERROR(VLOOKUP($B33,'Master Staff List'!$C$8:$D$57,2,FALSE),0)*G33</f>
        <v>0</v>
      </c>
      <c r="I33" s="228">
        <f>SUMIF(Test!$C$15:$C$41,$B33,Test!F$15:F$41)</f>
        <v>0</v>
      </c>
      <c r="J33" s="15">
        <f>IFERROR(VLOOKUP($B33,'Master Staff List'!$C$8:$D$57,2,FALSE),0)*I33</f>
        <v>0</v>
      </c>
      <c r="K33" s="228">
        <f>SUMIF(Test!$C$15:$C$41,$B33,Test!G$15:G$41)</f>
        <v>0</v>
      </c>
      <c r="L33" s="15">
        <f>IFERROR(VLOOKUP($B33,'Master Staff List'!$C$8:$D$57,2,FALSE),0)*K33</f>
        <v>0</v>
      </c>
      <c r="M33" s="228">
        <f>SUMIF(Test!$C$15:$C$41,$B33,Test!H$15:H$41)</f>
        <v>0</v>
      </c>
      <c r="N33" s="15">
        <f>IFERROR(VLOOKUP($B33,'Master Staff List'!$C$8:$D$57,2,FALSE),0)*M33</f>
        <v>0</v>
      </c>
      <c r="O33" s="228">
        <f>SUMIF(Test!$C$15:$C$41,$B33,Test!I$15:I$41)</f>
        <v>0</v>
      </c>
      <c r="P33" s="15">
        <f>IFERROR(VLOOKUP($B33,'Master Staff List'!$C$8:$D$57,2,FALSE),0)*O33</f>
        <v>0</v>
      </c>
      <c r="Q33" s="228">
        <f>SUMIF(Test!$C$15:$C$41,$B33,Test!J$15:J$41)</f>
        <v>0</v>
      </c>
      <c r="R33" s="15">
        <f>IFERROR(VLOOKUP($B33,'Master Staff List'!$C$8:$D$57,2,FALSE),0)*Q33</f>
        <v>0</v>
      </c>
      <c r="S33" s="228">
        <f>SUMIF(Test!$C$15:$C$41,$B33,Test!K$15:K$41)</f>
        <v>0</v>
      </c>
      <c r="T33" s="15">
        <f>IFERROR(VLOOKUP($B33,'Master Staff List'!$C$8:$D$57,2,FALSE),0)*S33</f>
        <v>0</v>
      </c>
      <c r="U33" s="228">
        <f>SUMIF(Test!$C$15:$C$41,$B33,Test!L$15:L$41)</f>
        <v>0</v>
      </c>
      <c r="V33" s="15">
        <f>IFERROR(VLOOKUP($B33,'Master Staff List'!$C$8:$D$57,2,FALSE),0)*U33</f>
        <v>0</v>
      </c>
      <c r="W33" s="228">
        <f>SUMIF(Test!$C$15:$C$41,$B33,Test!M$15:M$41)</f>
        <v>0</v>
      </c>
      <c r="X33" s="15">
        <f>IFERROR(VLOOKUP($B33,'Master Staff List'!$C$8:$D$57,2,FALSE),0)*W33</f>
        <v>0</v>
      </c>
      <c r="Y33" s="228">
        <f>SUMIF(Test!$C$15:$C$41,$B33,Test!N$15:N$41)</f>
        <v>0</v>
      </c>
      <c r="Z33" s="15">
        <f>IFERROR(VLOOKUP($B33,'Master Staff List'!$C$8:$D$57,2,FALSE),0)*Y33</f>
        <v>0</v>
      </c>
      <c r="AA33" s="228">
        <f>SUMIF(Test!$C$15:$C$41,$B33,Test!O$15:O$41)</f>
        <v>0</v>
      </c>
      <c r="AB33" s="15">
        <f>IFERROR(VLOOKUP($B33,'Master Staff List'!$C$8:$D$57,2,FALSE),0)*AA33</f>
        <v>0</v>
      </c>
      <c r="AC33" s="19">
        <f t="shared" si="5"/>
        <v>0</v>
      </c>
      <c r="AD33" s="28">
        <f t="shared" si="6"/>
        <v>0</v>
      </c>
      <c r="AE33" s="29">
        <f t="shared" si="0"/>
        <v>0</v>
      </c>
      <c r="AH33" s="168">
        <f t="shared" si="1"/>
        <v>0</v>
      </c>
      <c r="AI33" s="168">
        <f t="shared" si="2"/>
        <v>0</v>
      </c>
    </row>
    <row r="34" spans="1:35" ht="12.2" customHeight="1" x14ac:dyDescent="0.25">
      <c r="A34" s="42"/>
      <c r="B34" s="203" t="str">
        <f>'Master Staff List'!C33</f>
        <v>TBD Staff Name 26</v>
      </c>
      <c r="C34" s="134"/>
      <c r="D34" s="40"/>
      <c r="E34" s="228">
        <f>SUMIF(Test!$C$15:$C$41,$B34,Test!D$15:D$41)</f>
        <v>0</v>
      </c>
      <c r="F34" s="15">
        <f>IFERROR(VLOOKUP($B34,'Master Staff List'!$C$8:$D$57,2,FALSE),0)*E34</f>
        <v>0</v>
      </c>
      <c r="G34" s="228">
        <f>SUMIF(Test!$C$15:$C$41,$B34,Test!E$15:E$41)</f>
        <v>0</v>
      </c>
      <c r="H34" s="15">
        <f>IFERROR(VLOOKUP($B34,'Master Staff List'!$C$8:$D$57,2,FALSE),0)*G34</f>
        <v>0</v>
      </c>
      <c r="I34" s="228">
        <f>SUMIF(Test!$C$15:$C$41,$B34,Test!F$15:F$41)</f>
        <v>0</v>
      </c>
      <c r="J34" s="15">
        <f>IFERROR(VLOOKUP($B34,'Master Staff List'!$C$8:$D$57,2,FALSE),0)*I34</f>
        <v>0</v>
      </c>
      <c r="K34" s="228">
        <f>SUMIF(Test!$C$15:$C$41,$B34,Test!G$15:G$41)</f>
        <v>0</v>
      </c>
      <c r="L34" s="15">
        <f>IFERROR(VLOOKUP($B34,'Master Staff List'!$C$8:$D$57,2,FALSE),0)*K34</f>
        <v>0</v>
      </c>
      <c r="M34" s="228">
        <f>SUMIF(Test!$C$15:$C$41,$B34,Test!H$15:H$41)</f>
        <v>0</v>
      </c>
      <c r="N34" s="15">
        <f>IFERROR(VLOOKUP($B34,'Master Staff List'!$C$8:$D$57,2,FALSE),0)*M34</f>
        <v>0</v>
      </c>
      <c r="O34" s="228">
        <f>SUMIF(Test!$C$15:$C$41,$B34,Test!I$15:I$41)</f>
        <v>0</v>
      </c>
      <c r="P34" s="15">
        <f>IFERROR(VLOOKUP($B34,'Master Staff List'!$C$8:$D$57,2,FALSE),0)*O34</f>
        <v>0</v>
      </c>
      <c r="Q34" s="228">
        <f>SUMIF(Test!$C$15:$C$41,$B34,Test!J$15:J$41)</f>
        <v>0</v>
      </c>
      <c r="R34" s="15">
        <f>IFERROR(VLOOKUP($B34,'Master Staff List'!$C$8:$D$57,2,FALSE),0)*Q34</f>
        <v>0</v>
      </c>
      <c r="S34" s="228">
        <f>SUMIF(Test!$C$15:$C$41,$B34,Test!K$15:K$41)</f>
        <v>0</v>
      </c>
      <c r="T34" s="15">
        <f>IFERROR(VLOOKUP($B34,'Master Staff List'!$C$8:$D$57,2,FALSE),0)*S34</f>
        <v>0</v>
      </c>
      <c r="U34" s="228">
        <f>SUMIF(Test!$C$15:$C$41,$B34,Test!L$15:L$41)</f>
        <v>0</v>
      </c>
      <c r="V34" s="15">
        <f>IFERROR(VLOOKUP($B34,'Master Staff List'!$C$8:$D$57,2,FALSE),0)*U34</f>
        <v>0</v>
      </c>
      <c r="W34" s="228">
        <f>SUMIF(Test!$C$15:$C$41,$B34,Test!M$15:M$41)</f>
        <v>0</v>
      </c>
      <c r="X34" s="15">
        <f>IFERROR(VLOOKUP($B34,'Master Staff List'!$C$8:$D$57,2,FALSE),0)*W34</f>
        <v>0</v>
      </c>
      <c r="Y34" s="228">
        <f>SUMIF(Test!$C$15:$C$41,$B34,Test!N$15:N$41)</f>
        <v>0</v>
      </c>
      <c r="Z34" s="15">
        <f>IFERROR(VLOOKUP($B34,'Master Staff List'!$C$8:$D$57,2,FALSE),0)*Y34</f>
        <v>0</v>
      </c>
      <c r="AA34" s="228">
        <f>SUMIF(Test!$C$15:$C$41,$B34,Test!O$15:O$41)</f>
        <v>0</v>
      </c>
      <c r="AB34" s="15">
        <f>IFERROR(VLOOKUP($B34,'Master Staff List'!$C$8:$D$57,2,FALSE),0)*AA34</f>
        <v>0</v>
      </c>
      <c r="AC34" s="19">
        <f t="shared" si="5"/>
        <v>0</v>
      </c>
      <c r="AD34" s="28">
        <f t="shared" si="6"/>
        <v>0</v>
      </c>
      <c r="AE34" s="29">
        <f t="shared" si="0"/>
        <v>0</v>
      </c>
      <c r="AH34" s="168">
        <f t="shared" si="1"/>
        <v>0</v>
      </c>
      <c r="AI34" s="168">
        <f t="shared" si="2"/>
        <v>0</v>
      </c>
    </row>
    <row r="35" spans="1:35" ht="12.2" customHeight="1" x14ac:dyDescent="0.25">
      <c r="A35" s="42"/>
      <c r="B35" s="203" t="str">
        <f>'Master Staff List'!C34</f>
        <v>TBD Staff Name 27</v>
      </c>
      <c r="C35" s="134"/>
      <c r="D35" s="40"/>
      <c r="E35" s="228">
        <f>SUMIF(Test!$C$15:$C$41,$B35,Test!D$15:D$41)</f>
        <v>0</v>
      </c>
      <c r="F35" s="15">
        <f>IFERROR(VLOOKUP($B35,'Master Staff List'!$C$8:$D$57,2,FALSE),0)*E35</f>
        <v>0</v>
      </c>
      <c r="G35" s="228">
        <f>SUMIF(Test!$C$15:$C$41,$B35,Test!E$15:E$41)</f>
        <v>0</v>
      </c>
      <c r="H35" s="15">
        <f>IFERROR(VLOOKUP($B35,'Master Staff List'!$C$8:$D$57,2,FALSE),0)*G35</f>
        <v>0</v>
      </c>
      <c r="I35" s="228">
        <f>SUMIF(Test!$C$15:$C$41,$B35,Test!F$15:F$41)</f>
        <v>0</v>
      </c>
      <c r="J35" s="15">
        <f>IFERROR(VLOOKUP($B35,'Master Staff List'!$C$8:$D$57,2,FALSE),0)*I35</f>
        <v>0</v>
      </c>
      <c r="K35" s="228">
        <f>SUMIF(Test!$C$15:$C$41,$B35,Test!G$15:G$41)</f>
        <v>0</v>
      </c>
      <c r="L35" s="15">
        <f>IFERROR(VLOOKUP($B35,'Master Staff List'!$C$8:$D$57,2,FALSE),0)*K35</f>
        <v>0</v>
      </c>
      <c r="M35" s="228">
        <f>SUMIF(Test!$C$15:$C$41,$B35,Test!H$15:H$41)</f>
        <v>0</v>
      </c>
      <c r="N35" s="15">
        <f>IFERROR(VLOOKUP($B35,'Master Staff List'!$C$8:$D$57,2,FALSE),0)*M35</f>
        <v>0</v>
      </c>
      <c r="O35" s="228">
        <f>SUMIF(Test!$C$15:$C$41,$B35,Test!I$15:I$41)</f>
        <v>0</v>
      </c>
      <c r="P35" s="15">
        <f>IFERROR(VLOOKUP($B35,'Master Staff List'!$C$8:$D$57,2,FALSE),0)*O35</f>
        <v>0</v>
      </c>
      <c r="Q35" s="228">
        <f>SUMIF(Test!$C$15:$C$41,$B35,Test!J$15:J$41)</f>
        <v>0</v>
      </c>
      <c r="R35" s="15">
        <f>IFERROR(VLOOKUP($B35,'Master Staff List'!$C$8:$D$57,2,FALSE),0)*Q35</f>
        <v>0</v>
      </c>
      <c r="S35" s="228">
        <f>SUMIF(Test!$C$15:$C$41,$B35,Test!K$15:K$41)</f>
        <v>0</v>
      </c>
      <c r="T35" s="15">
        <f>IFERROR(VLOOKUP($B35,'Master Staff List'!$C$8:$D$57,2,FALSE),0)*S35</f>
        <v>0</v>
      </c>
      <c r="U35" s="228">
        <f>SUMIF(Test!$C$15:$C$41,$B35,Test!L$15:L$41)</f>
        <v>0</v>
      </c>
      <c r="V35" s="15">
        <f>IFERROR(VLOOKUP($B35,'Master Staff List'!$C$8:$D$57,2,FALSE),0)*U35</f>
        <v>0</v>
      </c>
      <c r="W35" s="228">
        <f>SUMIF(Test!$C$15:$C$41,$B35,Test!M$15:M$41)</f>
        <v>0</v>
      </c>
      <c r="X35" s="15">
        <f>IFERROR(VLOOKUP($B35,'Master Staff List'!$C$8:$D$57,2,FALSE),0)*W35</f>
        <v>0</v>
      </c>
      <c r="Y35" s="228">
        <f>SUMIF(Test!$C$15:$C$41,$B35,Test!N$15:N$41)</f>
        <v>0</v>
      </c>
      <c r="Z35" s="15">
        <f>IFERROR(VLOOKUP($B35,'Master Staff List'!$C$8:$D$57,2,FALSE),0)*Y35</f>
        <v>0</v>
      </c>
      <c r="AA35" s="228">
        <f>SUMIF(Test!$C$15:$C$41,$B35,Test!O$15:O$41)</f>
        <v>0</v>
      </c>
      <c r="AB35" s="15">
        <f>IFERROR(VLOOKUP($B35,'Master Staff List'!$C$8:$D$57,2,FALSE),0)*AA35</f>
        <v>0</v>
      </c>
      <c r="AC35" s="19">
        <f t="shared" si="5"/>
        <v>0</v>
      </c>
      <c r="AD35" s="28">
        <f t="shared" si="6"/>
        <v>0</v>
      </c>
      <c r="AE35" s="29">
        <f t="shared" si="0"/>
        <v>0</v>
      </c>
      <c r="AH35" s="168">
        <f t="shared" si="1"/>
        <v>0</v>
      </c>
      <c r="AI35" s="168">
        <f t="shared" si="2"/>
        <v>0</v>
      </c>
    </row>
    <row r="36" spans="1:35" ht="12.2" customHeight="1" x14ac:dyDescent="0.25">
      <c r="A36" s="42"/>
      <c r="B36" s="203" t="str">
        <f>'Master Staff List'!C35</f>
        <v>TBD Staff Name 28</v>
      </c>
      <c r="C36" s="134"/>
      <c r="D36" s="40"/>
      <c r="E36" s="228">
        <f>SUMIF(Test!$C$15:$C$41,$B36,Test!D$15:D$41)</f>
        <v>0</v>
      </c>
      <c r="F36" s="15">
        <f>IFERROR(VLOOKUP($B36,'Master Staff List'!$C$8:$D$57,2,FALSE),0)*E36</f>
        <v>0</v>
      </c>
      <c r="G36" s="228">
        <f>SUMIF(Test!$C$15:$C$41,$B36,Test!E$15:E$41)</f>
        <v>0</v>
      </c>
      <c r="H36" s="15">
        <f>IFERROR(VLOOKUP($B36,'Master Staff List'!$C$8:$D$57,2,FALSE),0)*G36</f>
        <v>0</v>
      </c>
      <c r="I36" s="228">
        <f>SUMIF(Test!$C$15:$C$41,$B36,Test!F$15:F$41)</f>
        <v>0</v>
      </c>
      <c r="J36" s="15">
        <f>IFERROR(VLOOKUP($B36,'Master Staff List'!$C$8:$D$57,2,FALSE),0)*I36</f>
        <v>0</v>
      </c>
      <c r="K36" s="228">
        <f>SUMIF(Test!$C$15:$C$41,$B36,Test!G$15:G$41)</f>
        <v>0</v>
      </c>
      <c r="L36" s="15">
        <f>IFERROR(VLOOKUP($B36,'Master Staff List'!$C$8:$D$57,2,FALSE),0)*K36</f>
        <v>0</v>
      </c>
      <c r="M36" s="228">
        <f>SUMIF(Test!$C$15:$C$41,$B36,Test!H$15:H$41)</f>
        <v>0</v>
      </c>
      <c r="N36" s="15">
        <f>IFERROR(VLOOKUP($B36,'Master Staff List'!$C$8:$D$57,2,FALSE),0)*M36</f>
        <v>0</v>
      </c>
      <c r="O36" s="228">
        <f>SUMIF(Test!$C$15:$C$41,$B36,Test!I$15:I$41)</f>
        <v>0</v>
      </c>
      <c r="P36" s="15">
        <f>IFERROR(VLOOKUP($B36,'Master Staff List'!$C$8:$D$57,2,FALSE),0)*O36</f>
        <v>0</v>
      </c>
      <c r="Q36" s="228">
        <f>SUMIF(Test!$C$15:$C$41,$B36,Test!J$15:J$41)</f>
        <v>0</v>
      </c>
      <c r="R36" s="15">
        <f>IFERROR(VLOOKUP($B36,'Master Staff List'!$C$8:$D$57,2,FALSE),0)*Q36</f>
        <v>0</v>
      </c>
      <c r="S36" s="228">
        <f>SUMIF(Test!$C$15:$C$41,$B36,Test!K$15:K$41)</f>
        <v>0</v>
      </c>
      <c r="T36" s="15">
        <f>IFERROR(VLOOKUP($B36,'Master Staff List'!$C$8:$D$57,2,FALSE),0)*S36</f>
        <v>0</v>
      </c>
      <c r="U36" s="228">
        <f>SUMIF(Test!$C$15:$C$41,$B36,Test!L$15:L$41)</f>
        <v>0</v>
      </c>
      <c r="V36" s="15">
        <f>IFERROR(VLOOKUP($B36,'Master Staff List'!$C$8:$D$57,2,FALSE),0)*U36</f>
        <v>0</v>
      </c>
      <c r="W36" s="228">
        <f>SUMIF(Test!$C$15:$C$41,$B36,Test!M$15:M$41)</f>
        <v>0</v>
      </c>
      <c r="X36" s="15">
        <f>IFERROR(VLOOKUP($B36,'Master Staff List'!$C$8:$D$57,2,FALSE),0)*W36</f>
        <v>0</v>
      </c>
      <c r="Y36" s="228">
        <f>SUMIF(Test!$C$15:$C$41,$B36,Test!N$15:N$41)</f>
        <v>0</v>
      </c>
      <c r="Z36" s="15">
        <f>IFERROR(VLOOKUP($B36,'Master Staff List'!$C$8:$D$57,2,FALSE),0)*Y36</f>
        <v>0</v>
      </c>
      <c r="AA36" s="228">
        <f>SUMIF(Test!$C$15:$C$41,$B36,Test!O$15:O$41)</f>
        <v>0</v>
      </c>
      <c r="AB36" s="15">
        <f>IFERROR(VLOOKUP($B36,'Master Staff List'!$C$8:$D$57,2,FALSE),0)*AA36</f>
        <v>0</v>
      </c>
      <c r="AC36" s="19">
        <f t="shared" si="5"/>
        <v>0</v>
      </c>
      <c r="AD36" s="28">
        <f t="shared" si="6"/>
        <v>0</v>
      </c>
      <c r="AE36" s="29">
        <f t="shared" si="0"/>
        <v>0</v>
      </c>
      <c r="AH36" s="168">
        <f t="shared" si="1"/>
        <v>0</v>
      </c>
      <c r="AI36" s="168">
        <f t="shared" si="2"/>
        <v>0</v>
      </c>
    </row>
    <row r="37" spans="1:35" ht="12.2" customHeight="1" x14ac:dyDescent="0.25">
      <c r="A37" s="42"/>
      <c r="B37" s="203" t="str">
        <f>'Master Staff List'!C36</f>
        <v>TBD Staff Name 29</v>
      </c>
      <c r="C37" s="134"/>
      <c r="D37" s="40"/>
      <c r="E37" s="228">
        <f>SUMIF(Test!$C$15:$C$41,$B37,Test!D$15:D$41)</f>
        <v>0</v>
      </c>
      <c r="F37" s="15">
        <f>IFERROR(VLOOKUP($B37,'Master Staff List'!$C$8:$D$57,2,FALSE),0)*E37</f>
        <v>0</v>
      </c>
      <c r="G37" s="228">
        <f>SUMIF(Test!$C$15:$C$41,$B37,Test!E$15:E$41)</f>
        <v>0</v>
      </c>
      <c r="H37" s="15">
        <f>IFERROR(VLOOKUP($B37,'Master Staff List'!$C$8:$D$57,2,FALSE),0)*G37</f>
        <v>0</v>
      </c>
      <c r="I37" s="228">
        <f>SUMIF(Test!$C$15:$C$41,$B37,Test!F$15:F$41)</f>
        <v>0</v>
      </c>
      <c r="J37" s="15">
        <f>IFERROR(VLOOKUP($B37,'Master Staff List'!$C$8:$D$57,2,FALSE),0)*I37</f>
        <v>0</v>
      </c>
      <c r="K37" s="228">
        <f>SUMIF(Test!$C$15:$C$41,$B37,Test!G$15:G$41)</f>
        <v>0</v>
      </c>
      <c r="L37" s="15">
        <f>IFERROR(VLOOKUP($B37,'Master Staff List'!$C$8:$D$57,2,FALSE),0)*K37</f>
        <v>0</v>
      </c>
      <c r="M37" s="228">
        <f>SUMIF(Test!$C$15:$C$41,$B37,Test!H$15:H$41)</f>
        <v>0</v>
      </c>
      <c r="N37" s="15">
        <f>IFERROR(VLOOKUP($B37,'Master Staff List'!$C$8:$D$57,2,FALSE),0)*M37</f>
        <v>0</v>
      </c>
      <c r="O37" s="228">
        <f>SUMIF(Test!$C$15:$C$41,$B37,Test!I$15:I$41)</f>
        <v>0</v>
      </c>
      <c r="P37" s="15">
        <f>IFERROR(VLOOKUP($B37,'Master Staff List'!$C$8:$D$57,2,FALSE),0)*O37</f>
        <v>0</v>
      </c>
      <c r="Q37" s="228">
        <f>SUMIF(Test!$C$15:$C$41,$B37,Test!J$15:J$41)</f>
        <v>0</v>
      </c>
      <c r="R37" s="15">
        <f>IFERROR(VLOOKUP($B37,'Master Staff List'!$C$8:$D$57,2,FALSE),0)*Q37</f>
        <v>0</v>
      </c>
      <c r="S37" s="228">
        <f>SUMIF(Test!$C$15:$C$41,$B37,Test!K$15:K$41)</f>
        <v>0</v>
      </c>
      <c r="T37" s="15">
        <f>IFERROR(VLOOKUP($B37,'Master Staff List'!$C$8:$D$57,2,FALSE),0)*S37</f>
        <v>0</v>
      </c>
      <c r="U37" s="228">
        <f>SUMIF(Test!$C$15:$C$41,$B37,Test!L$15:L$41)</f>
        <v>0</v>
      </c>
      <c r="V37" s="15">
        <f>IFERROR(VLOOKUP($B37,'Master Staff List'!$C$8:$D$57,2,FALSE),0)*U37</f>
        <v>0</v>
      </c>
      <c r="W37" s="228">
        <f>SUMIF(Test!$C$15:$C$41,$B37,Test!M$15:M$41)</f>
        <v>0</v>
      </c>
      <c r="X37" s="15">
        <f>IFERROR(VLOOKUP($B37,'Master Staff List'!$C$8:$D$57,2,FALSE),0)*W37</f>
        <v>0</v>
      </c>
      <c r="Y37" s="228">
        <f>SUMIF(Test!$C$15:$C$41,$B37,Test!N$15:N$41)</f>
        <v>0</v>
      </c>
      <c r="Z37" s="15">
        <f>IFERROR(VLOOKUP($B37,'Master Staff List'!$C$8:$D$57,2,FALSE),0)*Y37</f>
        <v>0</v>
      </c>
      <c r="AA37" s="228">
        <f>SUMIF(Test!$C$15:$C$41,$B37,Test!O$15:O$41)</f>
        <v>0</v>
      </c>
      <c r="AB37" s="15">
        <f>IFERROR(VLOOKUP($B37,'Master Staff List'!$C$8:$D$57,2,FALSE),0)*AA37</f>
        <v>0</v>
      </c>
      <c r="AC37" s="19">
        <f t="shared" si="5"/>
        <v>0</v>
      </c>
      <c r="AD37" s="28">
        <f t="shared" si="6"/>
        <v>0</v>
      </c>
      <c r="AE37" s="29">
        <f t="shared" si="0"/>
        <v>0</v>
      </c>
      <c r="AH37" s="168">
        <f t="shared" si="1"/>
        <v>0</v>
      </c>
      <c r="AI37" s="168">
        <f t="shared" si="2"/>
        <v>0</v>
      </c>
    </row>
    <row r="38" spans="1:35" ht="12.2" customHeight="1" x14ac:dyDescent="0.25">
      <c r="A38" s="42"/>
      <c r="B38" s="203" t="str">
        <f>'Master Staff List'!C37</f>
        <v>TBD Staff Name 30</v>
      </c>
      <c r="C38" s="134"/>
      <c r="D38" s="40"/>
      <c r="E38" s="228">
        <f>SUMIF(Test!$C$15:$C$41,$B38,Test!D$15:D$41)</f>
        <v>0</v>
      </c>
      <c r="F38" s="15">
        <f>IFERROR(VLOOKUP($B38,'Master Staff List'!$C$8:$D$57,2,FALSE),0)*E38</f>
        <v>0</v>
      </c>
      <c r="G38" s="228">
        <f>SUMIF(Test!$C$15:$C$41,$B38,Test!E$15:E$41)</f>
        <v>0</v>
      </c>
      <c r="H38" s="15">
        <f>IFERROR(VLOOKUP($B38,'Master Staff List'!$C$8:$D$57,2,FALSE),0)*G38</f>
        <v>0</v>
      </c>
      <c r="I38" s="228">
        <f>SUMIF(Test!$C$15:$C$41,$B38,Test!F$15:F$41)</f>
        <v>0</v>
      </c>
      <c r="J38" s="15">
        <f>IFERROR(VLOOKUP($B38,'Master Staff List'!$C$8:$D$57,2,FALSE),0)*I38</f>
        <v>0</v>
      </c>
      <c r="K38" s="228">
        <f>SUMIF(Test!$C$15:$C$41,$B38,Test!G$15:G$41)</f>
        <v>0</v>
      </c>
      <c r="L38" s="15">
        <f>IFERROR(VLOOKUP($B38,'Master Staff List'!$C$8:$D$57,2,FALSE),0)*K38</f>
        <v>0</v>
      </c>
      <c r="M38" s="228">
        <f>SUMIF(Test!$C$15:$C$41,$B38,Test!H$15:H$41)</f>
        <v>0</v>
      </c>
      <c r="N38" s="15">
        <f>IFERROR(VLOOKUP($B38,'Master Staff List'!$C$8:$D$57,2,FALSE),0)*M38</f>
        <v>0</v>
      </c>
      <c r="O38" s="228">
        <f>SUMIF(Test!$C$15:$C$41,$B38,Test!I$15:I$41)</f>
        <v>0</v>
      </c>
      <c r="P38" s="15">
        <f>IFERROR(VLOOKUP($B38,'Master Staff List'!$C$8:$D$57,2,FALSE),0)*O38</f>
        <v>0</v>
      </c>
      <c r="Q38" s="228">
        <f>SUMIF(Test!$C$15:$C$41,$B38,Test!J$15:J$41)</f>
        <v>0</v>
      </c>
      <c r="R38" s="15">
        <f>IFERROR(VLOOKUP($B38,'Master Staff List'!$C$8:$D$57,2,FALSE),0)*Q38</f>
        <v>0</v>
      </c>
      <c r="S38" s="228">
        <f>SUMIF(Test!$C$15:$C$41,$B38,Test!K$15:K$41)</f>
        <v>0</v>
      </c>
      <c r="T38" s="15">
        <f>IFERROR(VLOOKUP($B38,'Master Staff List'!$C$8:$D$57,2,FALSE),0)*S38</f>
        <v>0</v>
      </c>
      <c r="U38" s="228">
        <f>SUMIF(Test!$C$15:$C$41,$B38,Test!L$15:L$41)</f>
        <v>0</v>
      </c>
      <c r="V38" s="15">
        <f>IFERROR(VLOOKUP($B38,'Master Staff List'!$C$8:$D$57,2,FALSE),0)*U38</f>
        <v>0</v>
      </c>
      <c r="W38" s="228">
        <f>SUMIF(Test!$C$15:$C$41,$B38,Test!M$15:M$41)</f>
        <v>0</v>
      </c>
      <c r="X38" s="15">
        <f>IFERROR(VLOOKUP($B38,'Master Staff List'!$C$8:$D$57,2,FALSE),0)*W38</f>
        <v>0</v>
      </c>
      <c r="Y38" s="228">
        <f>SUMIF(Test!$C$15:$C$41,$B38,Test!N$15:N$41)</f>
        <v>0</v>
      </c>
      <c r="Z38" s="15">
        <f>IFERROR(VLOOKUP($B38,'Master Staff List'!$C$8:$D$57,2,FALSE),0)*Y38</f>
        <v>0</v>
      </c>
      <c r="AA38" s="228">
        <f>SUMIF(Test!$C$15:$C$41,$B38,Test!O$15:O$41)</f>
        <v>0</v>
      </c>
      <c r="AB38" s="15">
        <f>IFERROR(VLOOKUP($B38,'Master Staff List'!$C$8:$D$57,2,FALSE),0)*AA38</f>
        <v>0</v>
      </c>
      <c r="AC38" s="19">
        <f t="shared" si="5"/>
        <v>0</v>
      </c>
      <c r="AD38" s="28">
        <f t="shared" si="6"/>
        <v>0</v>
      </c>
      <c r="AE38" s="29">
        <f t="shared" ref="AE38:AE58" si="7">AD38/AD$8</f>
        <v>0</v>
      </c>
      <c r="AH38" s="168">
        <f t="shared" ref="AH38:AH63" si="8">SUM(F38,H38,J38,L38,N38,P38,R38,T38,V38,X38,Z38,AB38)-AC38</f>
        <v>0</v>
      </c>
      <c r="AI38" s="168">
        <f t="shared" ref="AI38:AI58" si="9">IF(AND(AD38&gt;0,AC38=0),1,0)</f>
        <v>0</v>
      </c>
    </row>
    <row r="39" spans="1:35" ht="12.2" customHeight="1" x14ac:dyDescent="0.25">
      <c r="A39" s="42"/>
      <c r="B39" s="203" t="str">
        <f>'Master Staff List'!C38</f>
        <v>TBD Staff Name 31</v>
      </c>
      <c r="C39" s="134"/>
      <c r="D39" s="40"/>
      <c r="E39" s="228">
        <f>SUMIF(Test!$C$15:$C$41,$B39,Test!D$15:D$41)</f>
        <v>0</v>
      </c>
      <c r="F39" s="15">
        <f>IFERROR(VLOOKUP($B39,'Master Staff List'!$C$8:$D$57,2,FALSE),0)*E39</f>
        <v>0</v>
      </c>
      <c r="G39" s="228">
        <f>SUMIF(Test!$C$15:$C$41,$B39,Test!E$15:E$41)</f>
        <v>0</v>
      </c>
      <c r="H39" s="15">
        <f>IFERROR(VLOOKUP($B39,'Master Staff List'!$C$8:$D$57,2,FALSE),0)*G39</f>
        <v>0</v>
      </c>
      <c r="I39" s="228">
        <f>SUMIF(Test!$C$15:$C$41,$B39,Test!F$15:F$41)</f>
        <v>0</v>
      </c>
      <c r="J39" s="15">
        <f>IFERROR(VLOOKUP($B39,'Master Staff List'!$C$8:$D$57,2,FALSE),0)*I39</f>
        <v>0</v>
      </c>
      <c r="K39" s="228">
        <f>SUMIF(Test!$C$15:$C$41,$B39,Test!G$15:G$41)</f>
        <v>0</v>
      </c>
      <c r="L39" s="15">
        <f>IFERROR(VLOOKUP($B39,'Master Staff List'!$C$8:$D$57,2,FALSE),0)*K39</f>
        <v>0</v>
      </c>
      <c r="M39" s="228">
        <f>SUMIF(Test!$C$15:$C$41,$B39,Test!H$15:H$41)</f>
        <v>0</v>
      </c>
      <c r="N39" s="15">
        <f>IFERROR(VLOOKUP($B39,'Master Staff List'!$C$8:$D$57,2,FALSE),0)*M39</f>
        <v>0</v>
      </c>
      <c r="O39" s="228">
        <f>SUMIF(Test!$C$15:$C$41,$B39,Test!I$15:I$41)</f>
        <v>0</v>
      </c>
      <c r="P39" s="15">
        <f>IFERROR(VLOOKUP($B39,'Master Staff List'!$C$8:$D$57,2,FALSE),0)*O39</f>
        <v>0</v>
      </c>
      <c r="Q39" s="228">
        <f>SUMIF(Test!$C$15:$C$41,$B39,Test!J$15:J$41)</f>
        <v>0</v>
      </c>
      <c r="R39" s="15">
        <f>IFERROR(VLOOKUP($B39,'Master Staff List'!$C$8:$D$57,2,FALSE),0)*Q39</f>
        <v>0</v>
      </c>
      <c r="S39" s="228">
        <f>SUMIF(Test!$C$15:$C$41,$B39,Test!K$15:K$41)</f>
        <v>0</v>
      </c>
      <c r="T39" s="15">
        <f>IFERROR(VLOOKUP($B39,'Master Staff List'!$C$8:$D$57,2,FALSE),0)*S39</f>
        <v>0</v>
      </c>
      <c r="U39" s="228">
        <f>SUMIF(Test!$C$15:$C$41,$B39,Test!L$15:L$41)</f>
        <v>0</v>
      </c>
      <c r="V39" s="15">
        <f>IFERROR(VLOOKUP($B39,'Master Staff List'!$C$8:$D$57,2,FALSE),0)*U39</f>
        <v>0</v>
      </c>
      <c r="W39" s="228">
        <f>SUMIF(Test!$C$15:$C$41,$B39,Test!M$15:M$41)</f>
        <v>0</v>
      </c>
      <c r="X39" s="15">
        <f>IFERROR(VLOOKUP($B39,'Master Staff List'!$C$8:$D$57,2,FALSE),0)*W39</f>
        <v>0</v>
      </c>
      <c r="Y39" s="228">
        <f>SUMIF(Test!$C$15:$C$41,$B39,Test!N$15:N$41)</f>
        <v>0</v>
      </c>
      <c r="Z39" s="15">
        <f>IFERROR(VLOOKUP($B39,'Master Staff List'!$C$8:$D$57,2,FALSE),0)*Y39</f>
        <v>0</v>
      </c>
      <c r="AA39" s="228">
        <f>SUMIF(Test!$C$15:$C$41,$B39,Test!O$15:O$41)</f>
        <v>0</v>
      </c>
      <c r="AB39" s="15">
        <f>IFERROR(VLOOKUP($B39,'Master Staff List'!$C$8:$D$57,2,FALSE),0)*AA39</f>
        <v>0</v>
      </c>
      <c r="AC39" s="19">
        <f t="shared" si="5"/>
        <v>0</v>
      </c>
      <c r="AD39" s="28">
        <f t="shared" si="6"/>
        <v>0</v>
      </c>
      <c r="AE39" s="29">
        <f t="shared" si="7"/>
        <v>0</v>
      </c>
      <c r="AH39" s="168">
        <f t="shared" si="8"/>
        <v>0</v>
      </c>
      <c r="AI39" s="168">
        <f t="shared" si="9"/>
        <v>0</v>
      </c>
    </row>
    <row r="40" spans="1:35" ht="12.2" customHeight="1" x14ac:dyDescent="0.25">
      <c r="A40" s="42"/>
      <c r="B40" s="203" t="str">
        <f>'Master Staff List'!C39</f>
        <v>TBD Staff Name 32</v>
      </c>
      <c r="C40" s="134"/>
      <c r="D40" s="40"/>
      <c r="E40" s="228">
        <f>SUMIF(Test!$C$15:$C$41,$B40,Test!D$15:D$41)</f>
        <v>0</v>
      </c>
      <c r="F40" s="15">
        <f>IFERROR(VLOOKUP($B40,'Master Staff List'!$C$8:$D$57,2,FALSE),0)*E40</f>
        <v>0</v>
      </c>
      <c r="G40" s="228">
        <f>SUMIF(Test!$C$15:$C$41,$B40,Test!E$15:E$41)</f>
        <v>0</v>
      </c>
      <c r="H40" s="15">
        <f>IFERROR(VLOOKUP($B40,'Master Staff List'!$C$8:$D$57,2,FALSE),0)*G40</f>
        <v>0</v>
      </c>
      <c r="I40" s="228">
        <f>SUMIF(Test!$C$15:$C$41,$B40,Test!F$15:F$41)</f>
        <v>0</v>
      </c>
      <c r="J40" s="15">
        <f>IFERROR(VLOOKUP($B40,'Master Staff List'!$C$8:$D$57,2,FALSE),0)*I40</f>
        <v>0</v>
      </c>
      <c r="K40" s="228">
        <f>SUMIF(Test!$C$15:$C$41,$B40,Test!G$15:G$41)</f>
        <v>0</v>
      </c>
      <c r="L40" s="15">
        <f>IFERROR(VLOOKUP($B40,'Master Staff List'!$C$8:$D$57,2,FALSE),0)*K40</f>
        <v>0</v>
      </c>
      <c r="M40" s="228">
        <f>SUMIF(Test!$C$15:$C$41,$B40,Test!H$15:H$41)</f>
        <v>0</v>
      </c>
      <c r="N40" s="15">
        <f>IFERROR(VLOOKUP($B40,'Master Staff List'!$C$8:$D$57,2,FALSE),0)*M40</f>
        <v>0</v>
      </c>
      <c r="O40" s="228">
        <f>SUMIF(Test!$C$15:$C$41,$B40,Test!I$15:I$41)</f>
        <v>0</v>
      </c>
      <c r="P40" s="15">
        <f>IFERROR(VLOOKUP($B40,'Master Staff List'!$C$8:$D$57,2,FALSE),0)*O40</f>
        <v>0</v>
      </c>
      <c r="Q40" s="228">
        <f>SUMIF(Test!$C$15:$C$41,$B40,Test!J$15:J$41)</f>
        <v>0</v>
      </c>
      <c r="R40" s="15">
        <f>IFERROR(VLOOKUP($B40,'Master Staff List'!$C$8:$D$57,2,FALSE),0)*Q40</f>
        <v>0</v>
      </c>
      <c r="S40" s="228">
        <f>SUMIF(Test!$C$15:$C$41,$B40,Test!K$15:K$41)</f>
        <v>0</v>
      </c>
      <c r="T40" s="15">
        <f>IFERROR(VLOOKUP($B40,'Master Staff List'!$C$8:$D$57,2,FALSE),0)*S40</f>
        <v>0</v>
      </c>
      <c r="U40" s="228">
        <f>SUMIF(Test!$C$15:$C$41,$B40,Test!L$15:L$41)</f>
        <v>0</v>
      </c>
      <c r="V40" s="15">
        <f>IFERROR(VLOOKUP($B40,'Master Staff List'!$C$8:$D$57,2,FALSE),0)*U40</f>
        <v>0</v>
      </c>
      <c r="W40" s="228">
        <f>SUMIF(Test!$C$15:$C$41,$B40,Test!M$15:M$41)</f>
        <v>0</v>
      </c>
      <c r="X40" s="15">
        <f>IFERROR(VLOOKUP($B40,'Master Staff List'!$C$8:$D$57,2,FALSE),0)*W40</f>
        <v>0</v>
      </c>
      <c r="Y40" s="228">
        <f>SUMIF(Test!$C$15:$C$41,$B40,Test!N$15:N$41)</f>
        <v>0</v>
      </c>
      <c r="Z40" s="15">
        <f>IFERROR(VLOOKUP($B40,'Master Staff List'!$C$8:$D$57,2,FALSE),0)*Y40</f>
        <v>0</v>
      </c>
      <c r="AA40" s="228">
        <f>SUMIF(Test!$C$15:$C$41,$B40,Test!O$15:O$41)</f>
        <v>0</v>
      </c>
      <c r="AB40" s="15">
        <f>IFERROR(VLOOKUP($B40,'Master Staff List'!$C$8:$D$57,2,FALSE),0)*AA40</f>
        <v>0</v>
      </c>
      <c r="AC40" s="19">
        <f t="shared" si="5"/>
        <v>0</v>
      </c>
      <c r="AD40" s="28">
        <f t="shared" si="6"/>
        <v>0</v>
      </c>
      <c r="AE40" s="29">
        <f t="shared" si="7"/>
        <v>0</v>
      </c>
      <c r="AH40" s="168">
        <f t="shared" si="8"/>
        <v>0</v>
      </c>
      <c r="AI40" s="168">
        <f t="shared" si="9"/>
        <v>0</v>
      </c>
    </row>
    <row r="41" spans="1:35" ht="12.2" customHeight="1" x14ac:dyDescent="0.25">
      <c r="A41" s="42"/>
      <c r="B41" s="203" t="str">
        <f>'Master Staff List'!C40</f>
        <v>TBD Staff Name 33</v>
      </c>
      <c r="C41" s="134"/>
      <c r="D41" s="40"/>
      <c r="E41" s="228">
        <f>SUMIF(Test!$C$15:$C$41,$B41,Test!D$15:D$41)</f>
        <v>0</v>
      </c>
      <c r="F41" s="15">
        <f>IFERROR(VLOOKUP($B41,'Master Staff List'!$C$8:$D$57,2,FALSE),0)*E41</f>
        <v>0</v>
      </c>
      <c r="G41" s="228">
        <f>SUMIF(Test!$C$15:$C$41,$B41,Test!E$15:E$41)</f>
        <v>0</v>
      </c>
      <c r="H41" s="15">
        <f>IFERROR(VLOOKUP($B41,'Master Staff List'!$C$8:$D$57,2,FALSE),0)*G41</f>
        <v>0</v>
      </c>
      <c r="I41" s="228">
        <f>SUMIF(Test!$C$15:$C$41,$B41,Test!F$15:F$41)</f>
        <v>0</v>
      </c>
      <c r="J41" s="15">
        <f>IFERROR(VLOOKUP($B41,'Master Staff List'!$C$8:$D$57,2,FALSE),0)*I41</f>
        <v>0</v>
      </c>
      <c r="K41" s="228">
        <f>SUMIF(Test!$C$15:$C$41,$B41,Test!G$15:G$41)</f>
        <v>0</v>
      </c>
      <c r="L41" s="15">
        <f>IFERROR(VLOOKUP($B41,'Master Staff List'!$C$8:$D$57,2,FALSE),0)*K41</f>
        <v>0</v>
      </c>
      <c r="M41" s="228">
        <f>SUMIF(Test!$C$15:$C$41,$B41,Test!H$15:H$41)</f>
        <v>0</v>
      </c>
      <c r="N41" s="15">
        <f>IFERROR(VLOOKUP($B41,'Master Staff List'!$C$8:$D$57,2,FALSE),0)*M41</f>
        <v>0</v>
      </c>
      <c r="O41" s="228">
        <f>SUMIF(Test!$C$15:$C$41,$B41,Test!I$15:I$41)</f>
        <v>0</v>
      </c>
      <c r="P41" s="15">
        <f>IFERROR(VLOOKUP($B41,'Master Staff List'!$C$8:$D$57,2,FALSE),0)*O41</f>
        <v>0</v>
      </c>
      <c r="Q41" s="228">
        <f>SUMIF(Test!$C$15:$C$41,$B41,Test!J$15:J$41)</f>
        <v>0</v>
      </c>
      <c r="R41" s="15">
        <f>IFERROR(VLOOKUP($B41,'Master Staff List'!$C$8:$D$57,2,FALSE),0)*Q41</f>
        <v>0</v>
      </c>
      <c r="S41" s="228">
        <f>SUMIF(Test!$C$15:$C$41,$B41,Test!K$15:K$41)</f>
        <v>0</v>
      </c>
      <c r="T41" s="15">
        <f>IFERROR(VLOOKUP($B41,'Master Staff List'!$C$8:$D$57,2,FALSE),0)*S41</f>
        <v>0</v>
      </c>
      <c r="U41" s="228">
        <f>SUMIF(Test!$C$15:$C$41,$B41,Test!L$15:L$41)</f>
        <v>0</v>
      </c>
      <c r="V41" s="15">
        <f>IFERROR(VLOOKUP($B41,'Master Staff List'!$C$8:$D$57,2,FALSE),0)*U41</f>
        <v>0</v>
      </c>
      <c r="W41" s="228">
        <f>SUMIF(Test!$C$15:$C$41,$B41,Test!M$15:M$41)</f>
        <v>0</v>
      </c>
      <c r="X41" s="15">
        <f>IFERROR(VLOOKUP($B41,'Master Staff List'!$C$8:$D$57,2,FALSE),0)*W41</f>
        <v>0</v>
      </c>
      <c r="Y41" s="228">
        <f>SUMIF(Test!$C$15:$C$41,$B41,Test!N$15:N$41)</f>
        <v>0</v>
      </c>
      <c r="Z41" s="15">
        <f>IFERROR(VLOOKUP($B41,'Master Staff List'!$C$8:$D$57,2,FALSE),0)*Y41</f>
        <v>0</v>
      </c>
      <c r="AA41" s="228">
        <f>SUMIF(Test!$C$15:$C$41,$B41,Test!O$15:O$41)</f>
        <v>0</v>
      </c>
      <c r="AB41" s="15">
        <f>IFERROR(VLOOKUP($B41,'Master Staff List'!$C$8:$D$57,2,FALSE),0)*AA41</f>
        <v>0</v>
      </c>
      <c r="AC41" s="19">
        <f t="shared" si="5"/>
        <v>0</v>
      </c>
      <c r="AD41" s="28">
        <f t="shared" si="6"/>
        <v>0</v>
      </c>
      <c r="AE41" s="29">
        <f t="shared" si="7"/>
        <v>0</v>
      </c>
      <c r="AH41" s="168">
        <f t="shared" si="8"/>
        <v>0</v>
      </c>
      <c r="AI41" s="168">
        <f t="shared" si="9"/>
        <v>0</v>
      </c>
    </row>
    <row r="42" spans="1:35" ht="12.2" customHeight="1" x14ac:dyDescent="0.25">
      <c r="A42" s="42"/>
      <c r="B42" s="203" t="str">
        <f>'Master Staff List'!C41</f>
        <v>TBD Staff Name 34</v>
      </c>
      <c r="C42" s="134"/>
      <c r="D42" s="40"/>
      <c r="E42" s="228">
        <f>SUMIF(Test!$C$15:$C$41,$B42,Test!D$15:D$41)</f>
        <v>0</v>
      </c>
      <c r="F42" s="15">
        <f>IFERROR(VLOOKUP($B42,'Master Staff List'!$C$8:$D$57,2,FALSE),0)*E42</f>
        <v>0</v>
      </c>
      <c r="G42" s="228">
        <f>SUMIF(Test!$C$15:$C$41,$B42,Test!E$15:E$41)</f>
        <v>0</v>
      </c>
      <c r="H42" s="15">
        <f>IFERROR(VLOOKUP($B42,'Master Staff List'!$C$8:$D$57,2,FALSE),0)*G42</f>
        <v>0</v>
      </c>
      <c r="I42" s="228">
        <f>SUMIF(Test!$C$15:$C$41,$B42,Test!F$15:F$41)</f>
        <v>0</v>
      </c>
      <c r="J42" s="15">
        <f>IFERROR(VLOOKUP($B42,'Master Staff List'!$C$8:$D$57,2,FALSE),0)*I42</f>
        <v>0</v>
      </c>
      <c r="K42" s="228">
        <f>SUMIF(Test!$C$15:$C$41,$B42,Test!G$15:G$41)</f>
        <v>0</v>
      </c>
      <c r="L42" s="15">
        <f>IFERROR(VLOOKUP($B42,'Master Staff List'!$C$8:$D$57,2,FALSE),0)*K42</f>
        <v>0</v>
      </c>
      <c r="M42" s="228">
        <f>SUMIF(Test!$C$15:$C$41,$B42,Test!H$15:H$41)</f>
        <v>0</v>
      </c>
      <c r="N42" s="15">
        <f>IFERROR(VLOOKUP($B42,'Master Staff List'!$C$8:$D$57,2,FALSE),0)*M42</f>
        <v>0</v>
      </c>
      <c r="O42" s="228">
        <f>SUMIF(Test!$C$15:$C$41,$B42,Test!I$15:I$41)</f>
        <v>0</v>
      </c>
      <c r="P42" s="15">
        <f>IFERROR(VLOOKUP($B42,'Master Staff List'!$C$8:$D$57,2,FALSE),0)*O42</f>
        <v>0</v>
      </c>
      <c r="Q42" s="228">
        <f>SUMIF(Test!$C$15:$C$41,$B42,Test!J$15:J$41)</f>
        <v>0</v>
      </c>
      <c r="R42" s="15">
        <f>IFERROR(VLOOKUP($B42,'Master Staff List'!$C$8:$D$57,2,FALSE),0)*Q42</f>
        <v>0</v>
      </c>
      <c r="S42" s="228">
        <f>SUMIF(Test!$C$15:$C$41,$B42,Test!K$15:K$41)</f>
        <v>0</v>
      </c>
      <c r="T42" s="15">
        <f>IFERROR(VLOOKUP($B42,'Master Staff List'!$C$8:$D$57,2,FALSE),0)*S42</f>
        <v>0</v>
      </c>
      <c r="U42" s="228">
        <f>SUMIF(Test!$C$15:$C$41,$B42,Test!L$15:L$41)</f>
        <v>0</v>
      </c>
      <c r="V42" s="15">
        <f>IFERROR(VLOOKUP($B42,'Master Staff List'!$C$8:$D$57,2,FALSE),0)*U42</f>
        <v>0</v>
      </c>
      <c r="W42" s="228">
        <f>SUMIF(Test!$C$15:$C$41,$B42,Test!M$15:M$41)</f>
        <v>0</v>
      </c>
      <c r="X42" s="15">
        <f>IFERROR(VLOOKUP($B42,'Master Staff List'!$C$8:$D$57,2,FALSE),0)*W42</f>
        <v>0</v>
      </c>
      <c r="Y42" s="228">
        <f>SUMIF(Test!$C$15:$C$41,$B42,Test!N$15:N$41)</f>
        <v>0</v>
      </c>
      <c r="Z42" s="15">
        <f>IFERROR(VLOOKUP($B42,'Master Staff List'!$C$8:$D$57,2,FALSE),0)*Y42</f>
        <v>0</v>
      </c>
      <c r="AA42" s="228">
        <f>SUMIF(Test!$C$15:$C$41,$B42,Test!O$15:O$41)</f>
        <v>0</v>
      </c>
      <c r="AB42" s="15">
        <f>IFERROR(VLOOKUP($B42,'Master Staff List'!$C$8:$D$57,2,FALSE),0)*AA42</f>
        <v>0</v>
      </c>
      <c r="AC42" s="19">
        <f t="shared" si="5"/>
        <v>0</v>
      </c>
      <c r="AD42" s="28">
        <f t="shared" si="6"/>
        <v>0</v>
      </c>
      <c r="AE42" s="29">
        <f t="shared" si="7"/>
        <v>0</v>
      </c>
      <c r="AH42" s="168">
        <f t="shared" si="8"/>
        <v>0</v>
      </c>
      <c r="AI42" s="168">
        <f t="shared" si="9"/>
        <v>0</v>
      </c>
    </row>
    <row r="43" spans="1:35" ht="12.2" customHeight="1" x14ac:dyDescent="0.25">
      <c r="A43" s="42"/>
      <c r="B43" s="203" t="str">
        <f>'Master Staff List'!C42</f>
        <v>TBD Staff Name 35</v>
      </c>
      <c r="C43" s="134"/>
      <c r="D43" s="40"/>
      <c r="E43" s="228">
        <f>SUMIF(Test!$C$15:$C$41,$B43,Test!D$15:D$41)</f>
        <v>0</v>
      </c>
      <c r="F43" s="15">
        <f>IFERROR(VLOOKUP($B43,'Master Staff List'!$C$8:$D$57,2,FALSE),0)*E43</f>
        <v>0</v>
      </c>
      <c r="G43" s="228">
        <f>SUMIF(Test!$C$15:$C$41,$B43,Test!E$15:E$41)</f>
        <v>0</v>
      </c>
      <c r="H43" s="15">
        <f>IFERROR(VLOOKUP($B43,'Master Staff List'!$C$8:$D$57,2,FALSE),0)*G43</f>
        <v>0</v>
      </c>
      <c r="I43" s="228">
        <f>SUMIF(Test!$C$15:$C$41,$B43,Test!F$15:F$41)</f>
        <v>0</v>
      </c>
      <c r="J43" s="15">
        <f>IFERROR(VLOOKUP($B43,'Master Staff List'!$C$8:$D$57,2,FALSE),0)*I43</f>
        <v>0</v>
      </c>
      <c r="K43" s="228">
        <f>SUMIF(Test!$C$15:$C$41,$B43,Test!G$15:G$41)</f>
        <v>0</v>
      </c>
      <c r="L43" s="15">
        <f>IFERROR(VLOOKUP($B43,'Master Staff List'!$C$8:$D$57,2,FALSE),0)*K43</f>
        <v>0</v>
      </c>
      <c r="M43" s="228">
        <f>SUMIF(Test!$C$15:$C$41,$B43,Test!H$15:H$41)</f>
        <v>0</v>
      </c>
      <c r="N43" s="15">
        <f>IFERROR(VLOOKUP($B43,'Master Staff List'!$C$8:$D$57,2,FALSE),0)*M43</f>
        <v>0</v>
      </c>
      <c r="O43" s="228">
        <f>SUMIF(Test!$C$15:$C$41,$B43,Test!I$15:I$41)</f>
        <v>0</v>
      </c>
      <c r="P43" s="15">
        <f>IFERROR(VLOOKUP($B43,'Master Staff List'!$C$8:$D$57,2,FALSE),0)*O43</f>
        <v>0</v>
      </c>
      <c r="Q43" s="228">
        <f>SUMIF(Test!$C$15:$C$41,$B43,Test!J$15:J$41)</f>
        <v>0</v>
      </c>
      <c r="R43" s="15">
        <f>IFERROR(VLOOKUP($B43,'Master Staff List'!$C$8:$D$57,2,FALSE),0)*Q43</f>
        <v>0</v>
      </c>
      <c r="S43" s="228">
        <f>SUMIF(Test!$C$15:$C$41,$B43,Test!K$15:K$41)</f>
        <v>0</v>
      </c>
      <c r="T43" s="15">
        <f>IFERROR(VLOOKUP($B43,'Master Staff List'!$C$8:$D$57,2,FALSE),0)*S43</f>
        <v>0</v>
      </c>
      <c r="U43" s="228">
        <f>SUMIF(Test!$C$15:$C$41,$B43,Test!L$15:L$41)</f>
        <v>0</v>
      </c>
      <c r="V43" s="15">
        <f>IFERROR(VLOOKUP($B43,'Master Staff List'!$C$8:$D$57,2,FALSE),0)*U43</f>
        <v>0</v>
      </c>
      <c r="W43" s="228">
        <f>SUMIF(Test!$C$15:$C$41,$B43,Test!M$15:M$41)</f>
        <v>0</v>
      </c>
      <c r="X43" s="15">
        <f>IFERROR(VLOOKUP($B43,'Master Staff List'!$C$8:$D$57,2,FALSE),0)*W43</f>
        <v>0</v>
      </c>
      <c r="Y43" s="228">
        <f>SUMIF(Test!$C$15:$C$41,$B43,Test!N$15:N$41)</f>
        <v>0</v>
      </c>
      <c r="Z43" s="15">
        <f>IFERROR(VLOOKUP($B43,'Master Staff List'!$C$8:$D$57,2,FALSE),0)*Y43</f>
        <v>0</v>
      </c>
      <c r="AA43" s="228">
        <f>SUMIF(Test!$C$15:$C$41,$B43,Test!O$15:O$41)</f>
        <v>0</v>
      </c>
      <c r="AB43" s="15">
        <f>IFERROR(VLOOKUP($B43,'Master Staff List'!$C$8:$D$57,2,FALSE),0)*AA43</f>
        <v>0</v>
      </c>
      <c r="AC43" s="19">
        <f t="shared" si="5"/>
        <v>0</v>
      </c>
      <c r="AD43" s="28">
        <f t="shared" si="6"/>
        <v>0</v>
      </c>
      <c r="AE43" s="29">
        <f t="shared" si="7"/>
        <v>0</v>
      </c>
      <c r="AH43" s="168">
        <f t="shared" si="8"/>
        <v>0</v>
      </c>
      <c r="AI43" s="168">
        <f t="shared" si="9"/>
        <v>0</v>
      </c>
    </row>
    <row r="44" spans="1:35" ht="12.2" customHeight="1" x14ac:dyDescent="0.25">
      <c r="A44" s="42"/>
      <c r="B44" s="203" t="str">
        <f>'Master Staff List'!C43</f>
        <v>TBD Staff Name 36</v>
      </c>
      <c r="C44" s="134"/>
      <c r="D44" s="40"/>
      <c r="E44" s="228">
        <f>SUMIF(Test!$C$15:$C$41,$B44,Test!D$15:D$41)</f>
        <v>0</v>
      </c>
      <c r="F44" s="15">
        <f>IFERROR(VLOOKUP($B44,'Master Staff List'!$C$8:$D$57,2,FALSE),0)*E44</f>
        <v>0</v>
      </c>
      <c r="G44" s="228">
        <f>SUMIF(Test!$C$15:$C$41,$B44,Test!E$15:E$41)</f>
        <v>0</v>
      </c>
      <c r="H44" s="15">
        <f>IFERROR(VLOOKUP($B44,'Master Staff List'!$C$8:$D$57,2,FALSE),0)*G44</f>
        <v>0</v>
      </c>
      <c r="I44" s="228">
        <f>SUMIF(Test!$C$15:$C$41,$B44,Test!F$15:F$41)</f>
        <v>0</v>
      </c>
      <c r="J44" s="15">
        <f>IFERROR(VLOOKUP($B44,'Master Staff List'!$C$8:$D$57,2,FALSE),0)*I44</f>
        <v>0</v>
      </c>
      <c r="K44" s="228">
        <f>SUMIF(Test!$C$15:$C$41,$B44,Test!G$15:G$41)</f>
        <v>0</v>
      </c>
      <c r="L44" s="15">
        <f>IFERROR(VLOOKUP($B44,'Master Staff List'!$C$8:$D$57,2,FALSE),0)*K44</f>
        <v>0</v>
      </c>
      <c r="M44" s="228">
        <f>SUMIF(Test!$C$15:$C$41,$B44,Test!H$15:H$41)</f>
        <v>0</v>
      </c>
      <c r="N44" s="15">
        <f>IFERROR(VLOOKUP($B44,'Master Staff List'!$C$8:$D$57,2,FALSE),0)*M44</f>
        <v>0</v>
      </c>
      <c r="O44" s="228">
        <f>SUMIF(Test!$C$15:$C$41,$B44,Test!I$15:I$41)</f>
        <v>0</v>
      </c>
      <c r="P44" s="15">
        <f>IFERROR(VLOOKUP($B44,'Master Staff List'!$C$8:$D$57,2,FALSE),0)*O44</f>
        <v>0</v>
      </c>
      <c r="Q44" s="228">
        <f>SUMIF(Test!$C$15:$C$41,$B44,Test!J$15:J$41)</f>
        <v>0</v>
      </c>
      <c r="R44" s="15">
        <f>IFERROR(VLOOKUP($B44,'Master Staff List'!$C$8:$D$57,2,FALSE),0)*Q44</f>
        <v>0</v>
      </c>
      <c r="S44" s="228">
        <f>SUMIF(Test!$C$15:$C$41,$B44,Test!K$15:K$41)</f>
        <v>0</v>
      </c>
      <c r="T44" s="15">
        <f>IFERROR(VLOOKUP($B44,'Master Staff List'!$C$8:$D$57,2,FALSE),0)*S44</f>
        <v>0</v>
      </c>
      <c r="U44" s="228">
        <f>SUMIF(Test!$C$15:$C$41,$B44,Test!L$15:L$41)</f>
        <v>0</v>
      </c>
      <c r="V44" s="15">
        <f>IFERROR(VLOOKUP($B44,'Master Staff List'!$C$8:$D$57,2,FALSE),0)*U44</f>
        <v>0</v>
      </c>
      <c r="W44" s="228">
        <f>SUMIF(Test!$C$15:$C$41,$B44,Test!M$15:M$41)</f>
        <v>0</v>
      </c>
      <c r="X44" s="15">
        <f>IFERROR(VLOOKUP($B44,'Master Staff List'!$C$8:$D$57,2,FALSE),0)*W44</f>
        <v>0</v>
      </c>
      <c r="Y44" s="228">
        <f>SUMIF(Test!$C$15:$C$41,$B44,Test!N$15:N$41)</f>
        <v>0</v>
      </c>
      <c r="Z44" s="15">
        <f>IFERROR(VLOOKUP($B44,'Master Staff List'!$C$8:$D$57,2,FALSE),0)*Y44</f>
        <v>0</v>
      </c>
      <c r="AA44" s="228">
        <f>SUMIF(Test!$C$15:$C$41,$B44,Test!O$15:O$41)</f>
        <v>0</v>
      </c>
      <c r="AB44" s="15">
        <f>IFERROR(VLOOKUP($B44,'Master Staff List'!$C$8:$D$57,2,FALSE),0)*AA44</f>
        <v>0</v>
      </c>
      <c r="AC44" s="19">
        <f t="shared" si="5"/>
        <v>0</v>
      </c>
      <c r="AD44" s="28">
        <f t="shared" si="6"/>
        <v>0</v>
      </c>
      <c r="AE44" s="29">
        <f t="shared" si="7"/>
        <v>0</v>
      </c>
      <c r="AH44" s="168">
        <f t="shared" si="8"/>
        <v>0</v>
      </c>
      <c r="AI44" s="168">
        <f t="shared" si="9"/>
        <v>0</v>
      </c>
    </row>
    <row r="45" spans="1:35" ht="12.2" customHeight="1" x14ac:dyDescent="0.25">
      <c r="A45" s="42"/>
      <c r="B45" s="203" t="str">
        <f>'Master Staff List'!C44</f>
        <v>TBD Staff Name 37</v>
      </c>
      <c r="C45" s="134"/>
      <c r="D45" s="40"/>
      <c r="E45" s="228">
        <f>SUMIF(Test!$C$15:$C$41,$B45,Test!D$15:D$41)</f>
        <v>0</v>
      </c>
      <c r="F45" s="15">
        <f>IFERROR(VLOOKUP($B45,'Master Staff List'!$C$8:$D$57,2,FALSE),0)*E45</f>
        <v>0</v>
      </c>
      <c r="G45" s="228">
        <f>SUMIF(Test!$C$15:$C$41,$B45,Test!E$15:E$41)</f>
        <v>0</v>
      </c>
      <c r="H45" s="15">
        <f>IFERROR(VLOOKUP($B45,'Master Staff List'!$C$8:$D$57,2,FALSE),0)*G45</f>
        <v>0</v>
      </c>
      <c r="I45" s="228">
        <f>SUMIF(Test!$C$15:$C$41,$B45,Test!F$15:F$41)</f>
        <v>0</v>
      </c>
      <c r="J45" s="15">
        <f>IFERROR(VLOOKUP($B45,'Master Staff List'!$C$8:$D$57,2,FALSE),0)*I45</f>
        <v>0</v>
      </c>
      <c r="K45" s="228">
        <f>SUMIF(Test!$C$15:$C$41,$B45,Test!G$15:G$41)</f>
        <v>0</v>
      </c>
      <c r="L45" s="15">
        <f>IFERROR(VLOOKUP($B45,'Master Staff List'!$C$8:$D$57,2,FALSE),0)*K45</f>
        <v>0</v>
      </c>
      <c r="M45" s="228">
        <f>SUMIF(Test!$C$15:$C$41,$B45,Test!H$15:H$41)</f>
        <v>0</v>
      </c>
      <c r="N45" s="15">
        <f>IFERROR(VLOOKUP($B45,'Master Staff List'!$C$8:$D$57,2,FALSE),0)*M45</f>
        <v>0</v>
      </c>
      <c r="O45" s="228">
        <f>SUMIF(Test!$C$15:$C$41,$B45,Test!I$15:I$41)</f>
        <v>0</v>
      </c>
      <c r="P45" s="15">
        <f>IFERROR(VLOOKUP($B45,'Master Staff List'!$C$8:$D$57,2,FALSE),0)*O45</f>
        <v>0</v>
      </c>
      <c r="Q45" s="228">
        <f>SUMIF(Test!$C$15:$C$41,$B45,Test!J$15:J$41)</f>
        <v>0</v>
      </c>
      <c r="R45" s="15">
        <f>IFERROR(VLOOKUP($B45,'Master Staff List'!$C$8:$D$57,2,FALSE),0)*Q45</f>
        <v>0</v>
      </c>
      <c r="S45" s="228">
        <f>SUMIF(Test!$C$15:$C$41,$B45,Test!K$15:K$41)</f>
        <v>0</v>
      </c>
      <c r="T45" s="15">
        <f>IFERROR(VLOOKUP($B45,'Master Staff List'!$C$8:$D$57,2,FALSE),0)*S45</f>
        <v>0</v>
      </c>
      <c r="U45" s="228">
        <f>SUMIF(Test!$C$15:$C$41,$B45,Test!L$15:L$41)</f>
        <v>0</v>
      </c>
      <c r="V45" s="15">
        <f>IFERROR(VLOOKUP($B45,'Master Staff List'!$C$8:$D$57,2,FALSE),0)*U45</f>
        <v>0</v>
      </c>
      <c r="W45" s="228">
        <f>SUMIF(Test!$C$15:$C$41,$B45,Test!M$15:M$41)</f>
        <v>0</v>
      </c>
      <c r="X45" s="15">
        <f>IFERROR(VLOOKUP($B45,'Master Staff List'!$C$8:$D$57,2,FALSE),0)*W45</f>
        <v>0</v>
      </c>
      <c r="Y45" s="228">
        <f>SUMIF(Test!$C$15:$C$41,$B45,Test!N$15:N$41)</f>
        <v>0</v>
      </c>
      <c r="Z45" s="15">
        <f>IFERROR(VLOOKUP($B45,'Master Staff List'!$C$8:$D$57,2,FALSE),0)*Y45</f>
        <v>0</v>
      </c>
      <c r="AA45" s="228">
        <f>SUMIF(Test!$C$15:$C$41,$B45,Test!O$15:O$41)</f>
        <v>0</v>
      </c>
      <c r="AB45" s="15">
        <f>IFERROR(VLOOKUP($B45,'Master Staff List'!$C$8:$D$57,2,FALSE),0)*AA45</f>
        <v>0</v>
      </c>
      <c r="AC45" s="19">
        <f t="shared" si="5"/>
        <v>0</v>
      </c>
      <c r="AD45" s="28">
        <f t="shared" si="6"/>
        <v>0</v>
      </c>
      <c r="AE45" s="29">
        <f t="shared" si="7"/>
        <v>0</v>
      </c>
      <c r="AH45" s="168">
        <f t="shared" si="8"/>
        <v>0</v>
      </c>
      <c r="AI45" s="168">
        <f t="shared" si="9"/>
        <v>0</v>
      </c>
    </row>
    <row r="46" spans="1:35" ht="12.2" customHeight="1" x14ac:dyDescent="0.25">
      <c r="A46" s="42"/>
      <c r="B46" s="203" t="str">
        <f>'Master Staff List'!C45</f>
        <v>TBD Staff Name 38</v>
      </c>
      <c r="C46" s="134"/>
      <c r="D46" s="40"/>
      <c r="E46" s="228">
        <f>SUMIF(Test!$C$15:$C$41,$B46,Test!D$15:D$41)</f>
        <v>0</v>
      </c>
      <c r="F46" s="15">
        <f>IFERROR(VLOOKUP($B46,'Master Staff List'!$C$8:$D$57,2,FALSE),0)*E46</f>
        <v>0</v>
      </c>
      <c r="G46" s="228">
        <f>SUMIF(Test!$C$15:$C$41,$B46,Test!E$15:E$41)</f>
        <v>0</v>
      </c>
      <c r="H46" s="15">
        <f>IFERROR(VLOOKUP($B46,'Master Staff List'!$C$8:$D$57,2,FALSE),0)*G46</f>
        <v>0</v>
      </c>
      <c r="I46" s="228">
        <f>SUMIF(Test!$C$15:$C$41,$B46,Test!F$15:F$41)</f>
        <v>0</v>
      </c>
      <c r="J46" s="15">
        <f>IFERROR(VLOOKUP($B46,'Master Staff List'!$C$8:$D$57,2,FALSE),0)*I46</f>
        <v>0</v>
      </c>
      <c r="K46" s="228">
        <f>SUMIF(Test!$C$15:$C$41,$B46,Test!G$15:G$41)</f>
        <v>0</v>
      </c>
      <c r="L46" s="15">
        <f>IFERROR(VLOOKUP($B46,'Master Staff List'!$C$8:$D$57,2,FALSE),0)*K46</f>
        <v>0</v>
      </c>
      <c r="M46" s="228">
        <f>SUMIF(Test!$C$15:$C$41,$B46,Test!H$15:H$41)</f>
        <v>0</v>
      </c>
      <c r="N46" s="15">
        <f>IFERROR(VLOOKUP($B46,'Master Staff List'!$C$8:$D$57,2,FALSE),0)*M46</f>
        <v>0</v>
      </c>
      <c r="O46" s="228">
        <f>SUMIF(Test!$C$15:$C$41,$B46,Test!I$15:I$41)</f>
        <v>0</v>
      </c>
      <c r="P46" s="15">
        <f>IFERROR(VLOOKUP($B46,'Master Staff List'!$C$8:$D$57,2,FALSE),0)*O46</f>
        <v>0</v>
      </c>
      <c r="Q46" s="228">
        <f>SUMIF(Test!$C$15:$C$41,$B46,Test!J$15:J$41)</f>
        <v>0</v>
      </c>
      <c r="R46" s="15">
        <f>IFERROR(VLOOKUP($B46,'Master Staff List'!$C$8:$D$57,2,FALSE),0)*Q46</f>
        <v>0</v>
      </c>
      <c r="S46" s="228">
        <f>SUMIF(Test!$C$15:$C$41,$B46,Test!K$15:K$41)</f>
        <v>0</v>
      </c>
      <c r="T46" s="15">
        <f>IFERROR(VLOOKUP($B46,'Master Staff List'!$C$8:$D$57,2,FALSE),0)*S46</f>
        <v>0</v>
      </c>
      <c r="U46" s="228">
        <f>SUMIF(Test!$C$15:$C$41,$B46,Test!L$15:L$41)</f>
        <v>0</v>
      </c>
      <c r="V46" s="15">
        <f>IFERROR(VLOOKUP($B46,'Master Staff List'!$C$8:$D$57,2,FALSE),0)*U46</f>
        <v>0</v>
      </c>
      <c r="W46" s="228">
        <f>SUMIF(Test!$C$15:$C$41,$B46,Test!M$15:M$41)</f>
        <v>0</v>
      </c>
      <c r="X46" s="15">
        <f>IFERROR(VLOOKUP($B46,'Master Staff List'!$C$8:$D$57,2,FALSE),0)*W46</f>
        <v>0</v>
      </c>
      <c r="Y46" s="228">
        <f>SUMIF(Test!$C$15:$C$41,$B46,Test!N$15:N$41)</f>
        <v>0</v>
      </c>
      <c r="Z46" s="15">
        <f>IFERROR(VLOOKUP($B46,'Master Staff List'!$C$8:$D$57,2,FALSE),0)*Y46</f>
        <v>0</v>
      </c>
      <c r="AA46" s="228">
        <f>SUMIF(Test!$C$15:$C$41,$B46,Test!O$15:O$41)</f>
        <v>0</v>
      </c>
      <c r="AB46" s="15">
        <f>IFERROR(VLOOKUP($B46,'Master Staff List'!$C$8:$D$57,2,FALSE),0)*AA46</f>
        <v>0</v>
      </c>
      <c r="AC46" s="19">
        <f t="shared" ref="AC46:AC58" si="10">SUM(F46,H46,J46,T46,V46,X46,Z46,AB46,L46,N46,P46,R46)</f>
        <v>0</v>
      </c>
      <c r="AD46" s="28">
        <f t="shared" ref="AD46:AD58" si="11">SUM(E46,G46,I46,S46,U46,W46,Y46,AA46,K46,M46,O46,Q46)</f>
        <v>0</v>
      </c>
      <c r="AE46" s="29">
        <f t="shared" si="7"/>
        <v>0</v>
      </c>
      <c r="AH46" s="168">
        <f t="shared" si="8"/>
        <v>0</v>
      </c>
      <c r="AI46" s="168">
        <f t="shared" si="9"/>
        <v>0</v>
      </c>
    </row>
    <row r="47" spans="1:35" ht="12.2" customHeight="1" x14ac:dyDescent="0.25">
      <c r="A47" s="42"/>
      <c r="B47" s="203" t="str">
        <f>'Master Staff List'!C46</f>
        <v>TBD Staff Name 39</v>
      </c>
      <c r="C47" s="134"/>
      <c r="D47" s="40"/>
      <c r="E47" s="228">
        <f>SUMIF(Test!$C$15:$C$41,$B47,Test!D$15:D$41)</f>
        <v>0</v>
      </c>
      <c r="F47" s="15">
        <f>IFERROR(VLOOKUP($B47,'Master Staff List'!$C$8:$D$57,2,FALSE),0)*E47</f>
        <v>0</v>
      </c>
      <c r="G47" s="228">
        <f>SUMIF(Test!$C$15:$C$41,$B47,Test!E$15:E$41)</f>
        <v>0</v>
      </c>
      <c r="H47" s="15">
        <f>IFERROR(VLOOKUP($B47,'Master Staff List'!$C$8:$D$57,2,FALSE),0)*G47</f>
        <v>0</v>
      </c>
      <c r="I47" s="228">
        <f>SUMIF(Test!$C$15:$C$41,$B47,Test!F$15:F$41)</f>
        <v>0</v>
      </c>
      <c r="J47" s="15">
        <f>IFERROR(VLOOKUP($B47,'Master Staff List'!$C$8:$D$57,2,FALSE),0)*I47</f>
        <v>0</v>
      </c>
      <c r="K47" s="228">
        <f>SUMIF(Test!$C$15:$C$41,$B47,Test!G$15:G$41)</f>
        <v>0</v>
      </c>
      <c r="L47" s="15">
        <f>IFERROR(VLOOKUP($B47,'Master Staff List'!$C$8:$D$57,2,FALSE),0)*K47</f>
        <v>0</v>
      </c>
      <c r="M47" s="228">
        <f>SUMIF(Test!$C$15:$C$41,$B47,Test!H$15:H$41)</f>
        <v>0</v>
      </c>
      <c r="N47" s="15">
        <f>IFERROR(VLOOKUP($B47,'Master Staff List'!$C$8:$D$57,2,FALSE),0)*M47</f>
        <v>0</v>
      </c>
      <c r="O47" s="228">
        <f>SUMIF(Test!$C$15:$C$41,$B47,Test!I$15:I$41)</f>
        <v>0</v>
      </c>
      <c r="P47" s="15">
        <f>IFERROR(VLOOKUP($B47,'Master Staff List'!$C$8:$D$57,2,FALSE),0)*O47</f>
        <v>0</v>
      </c>
      <c r="Q47" s="228">
        <f>SUMIF(Test!$C$15:$C$41,$B47,Test!J$15:J$41)</f>
        <v>0</v>
      </c>
      <c r="R47" s="15">
        <f>IFERROR(VLOOKUP($B47,'Master Staff List'!$C$8:$D$57,2,FALSE),0)*Q47</f>
        <v>0</v>
      </c>
      <c r="S47" s="228">
        <f>SUMIF(Test!$C$15:$C$41,$B47,Test!K$15:K$41)</f>
        <v>0</v>
      </c>
      <c r="T47" s="15">
        <f>IFERROR(VLOOKUP($B47,'Master Staff List'!$C$8:$D$57,2,FALSE),0)*S47</f>
        <v>0</v>
      </c>
      <c r="U47" s="228">
        <f>SUMIF(Test!$C$15:$C$41,$B47,Test!L$15:L$41)</f>
        <v>0</v>
      </c>
      <c r="V47" s="15">
        <f>IFERROR(VLOOKUP($B47,'Master Staff List'!$C$8:$D$57,2,FALSE),0)*U47</f>
        <v>0</v>
      </c>
      <c r="W47" s="228">
        <f>SUMIF(Test!$C$15:$C$41,$B47,Test!M$15:M$41)</f>
        <v>0</v>
      </c>
      <c r="X47" s="15">
        <f>IFERROR(VLOOKUP($B47,'Master Staff List'!$C$8:$D$57,2,FALSE),0)*W47</f>
        <v>0</v>
      </c>
      <c r="Y47" s="228">
        <f>SUMIF(Test!$C$15:$C$41,$B47,Test!N$15:N$41)</f>
        <v>0</v>
      </c>
      <c r="Z47" s="15">
        <f>IFERROR(VLOOKUP($B47,'Master Staff List'!$C$8:$D$57,2,FALSE),0)*Y47</f>
        <v>0</v>
      </c>
      <c r="AA47" s="228">
        <f>SUMIF(Test!$C$15:$C$41,$B47,Test!O$15:O$41)</f>
        <v>0</v>
      </c>
      <c r="AB47" s="15">
        <f>IFERROR(VLOOKUP($B47,'Master Staff List'!$C$8:$D$57,2,FALSE),0)*AA47</f>
        <v>0</v>
      </c>
      <c r="AC47" s="19">
        <f t="shared" si="10"/>
        <v>0</v>
      </c>
      <c r="AD47" s="28">
        <f t="shared" si="11"/>
        <v>0</v>
      </c>
      <c r="AE47" s="29">
        <f t="shared" si="7"/>
        <v>0</v>
      </c>
      <c r="AH47" s="168">
        <f t="shared" si="8"/>
        <v>0</v>
      </c>
      <c r="AI47" s="168">
        <f t="shared" si="9"/>
        <v>0</v>
      </c>
    </row>
    <row r="48" spans="1:35" ht="12.2" customHeight="1" x14ac:dyDescent="0.25">
      <c r="A48" s="42"/>
      <c r="B48" s="203" t="str">
        <f>'Master Staff List'!C47</f>
        <v>TBD Staff Name 40</v>
      </c>
      <c r="C48" s="134"/>
      <c r="D48" s="40"/>
      <c r="E48" s="228">
        <f>SUMIF(Test!$C$15:$C$41,$B48,Test!D$15:D$41)</f>
        <v>0</v>
      </c>
      <c r="F48" s="15">
        <f>IFERROR(VLOOKUP($B48,'Master Staff List'!$C$8:$D$57,2,FALSE),0)*E48</f>
        <v>0</v>
      </c>
      <c r="G48" s="228">
        <f>SUMIF(Test!$C$15:$C$41,$B48,Test!E$15:E$41)</f>
        <v>0</v>
      </c>
      <c r="H48" s="15">
        <f>IFERROR(VLOOKUP($B48,'Master Staff List'!$C$8:$D$57,2,FALSE),0)*G48</f>
        <v>0</v>
      </c>
      <c r="I48" s="228">
        <f>SUMIF(Test!$C$15:$C$41,$B48,Test!F$15:F$41)</f>
        <v>0</v>
      </c>
      <c r="J48" s="15">
        <f>IFERROR(VLOOKUP($B48,'Master Staff List'!$C$8:$D$57,2,FALSE),0)*I48</f>
        <v>0</v>
      </c>
      <c r="K48" s="228">
        <f>SUMIF(Test!$C$15:$C$41,$B48,Test!G$15:G$41)</f>
        <v>0</v>
      </c>
      <c r="L48" s="15">
        <f>IFERROR(VLOOKUP($B48,'Master Staff List'!$C$8:$D$57,2,FALSE),0)*K48</f>
        <v>0</v>
      </c>
      <c r="M48" s="228">
        <f>SUMIF(Test!$C$15:$C$41,$B48,Test!H$15:H$41)</f>
        <v>0</v>
      </c>
      <c r="N48" s="15">
        <f>IFERROR(VLOOKUP($B48,'Master Staff List'!$C$8:$D$57,2,FALSE),0)*M48</f>
        <v>0</v>
      </c>
      <c r="O48" s="228">
        <f>SUMIF(Test!$C$15:$C$41,$B48,Test!I$15:I$41)</f>
        <v>0</v>
      </c>
      <c r="P48" s="15">
        <f>IFERROR(VLOOKUP($B48,'Master Staff List'!$C$8:$D$57,2,FALSE),0)*O48</f>
        <v>0</v>
      </c>
      <c r="Q48" s="228">
        <f>SUMIF(Test!$C$15:$C$41,$B48,Test!J$15:J$41)</f>
        <v>0</v>
      </c>
      <c r="R48" s="15">
        <f>IFERROR(VLOOKUP($B48,'Master Staff List'!$C$8:$D$57,2,FALSE),0)*Q48</f>
        <v>0</v>
      </c>
      <c r="S48" s="228">
        <f>SUMIF(Test!$C$15:$C$41,$B48,Test!K$15:K$41)</f>
        <v>0</v>
      </c>
      <c r="T48" s="15">
        <f>IFERROR(VLOOKUP($B48,'Master Staff List'!$C$8:$D$57,2,FALSE),0)*S48</f>
        <v>0</v>
      </c>
      <c r="U48" s="228">
        <f>SUMIF(Test!$C$15:$C$41,$B48,Test!L$15:L$41)</f>
        <v>0</v>
      </c>
      <c r="V48" s="15">
        <f>IFERROR(VLOOKUP($B48,'Master Staff List'!$C$8:$D$57,2,FALSE),0)*U48</f>
        <v>0</v>
      </c>
      <c r="W48" s="228">
        <f>SUMIF(Test!$C$15:$C$41,$B48,Test!M$15:M$41)</f>
        <v>0</v>
      </c>
      <c r="X48" s="15">
        <f>IFERROR(VLOOKUP($B48,'Master Staff List'!$C$8:$D$57,2,FALSE),0)*W48</f>
        <v>0</v>
      </c>
      <c r="Y48" s="228">
        <f>SUMIF(Test!$C$15:$C$41,$B48,Test!N$15:N$41)</f>
        <v>0</v>
      </c>
      <c r="Z48" s="15">
        <f>IFERROR(VLOOKUP($B48,'Master Staff List'!$C$8:$D$57,2,FALSE),0)*Y48</f>
        <v>0</v>
      </c>
      <c r="AA48" s="228">
        <f>SUMIF(Test!$C$15:$C$41,$B48,Test!O$15:O$41)</f>
        <v>0</v>
      </c>
      <c r="AB48" s="15">
        <f>IFERROR(VLOOKUP($B48,'Master Staff List'!$C$8:$D$57,2,FALSE),0)*AA48</f>
        <v>0</v>
      </c>
      <c r="AC48" s="19">
        <f t="shared" si="10"/>
        <v>0</v>
      </c>
      <c r="AD48" s="28">
        <f t="shared" si="11"/>
        <v>0</v>
      </c>
      <c r="AE48" s="29">
        <f t="shared" si="7"/>
        <v>0</v>
      </c>
      <c r="AH48" s="168">
        <f t="shared" si="8"/>
        <v>0</v>
      </c>
      <c r="AI48" s="168">
        <f t="shared" si="9"/>
        <v>0</v>
      </c>
    </row>
    <row r="49" spans="1:35" ht="12.2" customHeight="1" x14ac:dyDescent="0.25">
      <c r="A49" s="42"/>
      <c r="B49" s="203" t="str">
        <f>'Master Staff List'!C48</f>
        <v>TBD Staff Name 41</v>
      </c>
      <c r="C49" s="134"/>
      <c r="D49" s="40"/>
      <c r="E49" s="228">
        <f>SUMIF(Test!$C$15:$C$41,$B49,Test!D$15:D$41)</f>
        <v>0</v>
      </c>
      <c r="F49" s="15">
        <f>IFERROR(VLOOKUP($B49,'Master Staff List'!$C$8:$D$57,2,FALSE),0)*E49</f>
        <v>0</v>
      </c>
      <c r="G49" s="228">
        <f>SUMIF(Test!$C$15:$C$41,$B49,Test!E$15:E$41)</f>
        <v>0</v>
      </c>
      <c r="H49" s="15">
        <f>IFERROR(VLOOKUP($B49,'Master Staff List'!$C$8:$D$57,2,FALSE),0)*G49</f>
        <v>0</v>
      </c>
      <c r="I49" s="228">
        <f>SUMIF(Test!$C$15:$C$41,$B49,Test!F$15:F$41)</f>
        <v>0</v>
      </c>
      <c r="J49" s="15">
        <f>IFERROR(VLOOKUP($B49,'Master Staff List'!$C$8:$D$57,2,FALSE),0)*I49</f>
        <v>0</v>
      </c>
      <c r="K49" s="228">
        <f>SUMIF(Test!$C$15:$C$41,$B49,Test!G$15:G$41)</f>
        <v>0</v>
      </c>
      <c r="L49" s="15">
        <f>IFERROR(VLOOKUP($B49,'Master Staff List'!$C$8:$D$57,2,FALSE),0)*K49</f>
        <v>0</v>
      </c>
      <c r="M49" s="228">
        <f>SUMIF(Test!$C$15:$C$41,$B49,Test!H$15:H$41)</f>
        <v>0</v>
      </c>
      <c r="N49" s="15">
        <f>IFERROR(VLOOKUP($B49,'Master Staff List'!$C$8:$D$57,2,FALSE),0)*M49</f>
        <v>0</v>
      </c>
      <c r="O49" s="228">
        <f>SUMIF(Test!$C$15:$C$41,$B49,Test!I$15:I$41)</f>
        <v>0</v>
      </c>
      <c r="P49" s="15">
        <f>IFERROR(VLOOKUP($B49,'Master Staff List'!$C$8:$D$57,2,FALSE),0)*O49</f>
        <v>0</v>
      </c>
      <c r="Q49" s="228">
        <f>SUMIF(Test!$C$15:$C$41,$B49,Test!J$15:J$41)</f>
        <v>0</v>
      </c>
      <c r="R49" s="15">
        <f>IFERROR(VLOOKUP($B49,'Master Staff List'!$C$8:$D$57,2,FALSE),0)*Q49</f>
        <v>0</v>
      </c>
      <c r="S49" s="228">
        <f>SUMIF(Test!$C$15:$C$41,$B49,Test!K$15:K$41)</f>
        <v>0</v>
      </c>
      <c r="T49" s="15">
        <f>IFERROR(VLOOKUP($B49,'Master Staff List'!$C$8:$D$57,2,FALSE),0)*S49</f>
        <v>0</v>
      </c>
      <c r="U49" s="228">
        <f>SUMIF(Test!$C$15:$C$41,$B49,Test!L$15:L$41)</f>
        <v>0</v>
      </c>
      <c r="V49" s="15">
        <f>IFERROR(VLOOKUP($B49,'Master Staff List'!$C$8:$D$57,2,FALSE),0)*U49</f>
        <v>0</v>
      </c>
      <c r="W49" s="228">
        <f>SUMIF(Test!$C$15:$C$41,$B49,Test!M$15:M$41)</f>
        <v>0</v>
      </c>
      <c r="X49" s="15">
        <f>IFERROR(VLOOKUP($B49,'Master Staff List'!$C$8:$D$57,2,FALSE),0)*W49</f>
        <v>0</v>
      </c>
      <c r="Y49" s="228">
        <f>SUMIF(Test!$C$15:$C$41,$B49,Test!N$15:N$41)</f>
        <v>0</v>
      </c>
      <c r="Z49" s="15">
        <f>IFERROR(VLOOKUP($B49,'Master Staff List'!$C$8:$D$57,2,FALSE),0)*Y49</f>
        <v>0</v>
      </c>
      <c r="AA49" s="228">
        <f>SUMIF(Test!$C$15:$C$41,$B49,Test!O$15:O$41)</f>
        <v>0</v>
      </c>
      <c r="AB49" s="15">
        <f>IFERROR(VLOOKUP($B49,'Master Staff List'!$C$8:$D$57,2,FALSE),0)*AA49</f>
        <v>0</v>
      </c>
      <c r="AC49" s="19">
        <f t="shared" si="10"/>
        <v>0</v>
      </c>
      <c r="AD49" s="28">
        <f t="shared" si="11"/>
        <v>0</v>
      </c>
      <c r="AE49" s="29">
        <f t="shared" si="7"/>
        <v>0</v>
      </c>
      <c r="AH49" s="168">
        <f t="shared" si="8"/>
        <v>0</v>
      </c>
      <c r="AI49" s="168">
        <f t="shared" si="9"/>
        <v>0</v>
      </c>
    </row>
    <row r="50" spans="1:35" ht="12.2" customHeight="1" x14ac:dyDescent="0.25">
      <c r="A50" s="42"/>
      <c r="B50" s="203" t="str">
        <f>'Master Staff List'!C49</f>
        <v>TBD Staff Name 42</v>
      </c>
      <c r="C50" s="134"/>
      <c r="D50" s="40"/>
      <c r="E50" s="228">
        <f>SUMIF(Test!$C$15:$C$41,$B50,Test!D$15:D$41)</f>
        <v>0</v>
      </c>
      <c r="F50" s="15">
        <f>IFERROR(VLOOKUP($B50,'Master Staff List'!$C$8:$D$57,2,FALSE),0)*E50</f>
        <v>0</v>
      </c>
      <c r="G50" s="228">
        <f>SUMIF(Test!$C$15:$C$41,$B50,Test!E$15:E$41)</f>
        <v>0</v>
      </c>
      <c r="H50" s="15">
        <f>IFERROR(VLOOKUP($B50,'Master Staff List'!$C$8:$D$57,2,FALSE),0)*G50</f>
        <v>0</v>
      </c>
      <c r="I50" s="228">
        <f>SUMIF(Test!$C$15:$C$41,$B50,Test!F$15:F$41)</f>
        <v>0</v>
      </c>
      <c r="J50" s="15">
        <f>IFERROR(VLOOKUP($B50,'Master Staff List'!$C$8:$D$57,2,FALSE),0)*I50</f>
        <v>0</v>
      </c>
      <c r="K50" s="228">
        <f>SUMIF(Test!$C$15:$C$41,$B50,Test!G$15:G$41)</f>
        <v>0</v>
      </c>
      <c r="L50" s="15">
        <f>IFERROR(VLOOKUP($B50,'Master Staff List'!$C$8:$D$57,2,FALSE),0)*K50</f>
        <v>0</v>
      </c>
      <c r="M50" s="228">
        <f>SUMIF(Test!$C$15:$C$41,$B50,Test!H$15:H$41)</f>
        <v>0</v>
      </c>
      <c r="N50" s="15">
        <f>IFERROR(VLOOKUP($B50,'Master Staff List'!$C$8:$D$57,2,FALSE),0)*M50</f>
        <v>0</v>
      </c>
      <c r="O50" s="228">
        <f>SUMIF(Test!$C$15:$C$41,$B50,Test!I$15:I$41)</f>
        <v>0</v>
      </c>
      <c r="P50" s="15">
        <f>IFERROR(VLOOKUP($B50,'Master Staff List'!$C$8:$D$57,2,FALSE),0)*O50</f>
        <v>0</v>
      </c>
      <c r="Q50" s="228">
        <f>SUMIF(Test!$C$15:$C$41,$B50,Test!J$15:J$41)</f>
        <v>0</v>
      </c>
      <c r="R50" s="15">
        <f>IFERROR(VLOOKUP($B50,'Master Staff List'!$C$8:$D$57,2,FALSE),0)*Q50</f>
        <v>0</v>
      </c>
      <c r="S50" s="228">
        <f>SUMIF(Test!$C$15:$C$41,$B50,Test!K$15:K$41)</f>
        <v>0</v>
      </c>
      <c r="T50" s="15">
        <f>IFERROR(VLOOKUP($B50,'Master Staff List'!$C$8:$D$57,2,FALSE),0)*S50</f>
        <v>0</v>
      </c>
      <c r="U50" s="228">
        <f>SUMIF(Test!$C$15:$C$41,$B50,Test!L$15:L$41)</f>
        <v>0</v>
      </c>
      <c r="V50" s="15">
        <f>IFERROR(VLOOKUP($B50,'Master Staff List'!$C$8:$D$57,2,FALSE),0)*U50</f>
        <v>0</v>
      </c>
      <c r="W50" s="228">
        <f>SUMIF(Test!$C$15:$C$41,$B50,Test!M$15:M$41)</f>
        <v>0</v>
      </c>
      <c r="X50" s="15">
        <f>IFERROR(VLOOKUP($B50,'Master Staff List'!$C$8:$D$57,2,FALSE),0)*W50</f>
        <v>0</v>
      </c>
      <c r="Y50" s="228">
        <f>SUMIF(Test!$C$15:$C$41,$B50,Test!N$15:N$41)</f>
        <v>0</v>
      </c>
      <c r="Z50" s="15">
        <f>IFERROR(VLOOKUP($B50,'Master Staff List'!$C$8:$D$57,2,FALSE),0)*Y50</f>
        <v>0</v>
      </c>
      <c r="AA50" s="228">
        <f>SUMIF(Test!$C$15:$C$41,$B50,Test!O$15:O$41)</f>
        <v>0</v>
      </c>
      <c r="AB50" s="15">
        <f>IFERROR(VLOOKUP($B50,'Master Staff List'!$C$8:$D$57,2,FALSE),0)*AA50</f>
        <v>0</v>
      </c>
      <c r="AC50" s="19">
        <f t="shared" si="10"/>
        <v>0</v>
      </c>
      <c r="AD50" s="28">
        <f t="shared" si="11"/>
        <v>0</v>
      </c>
      <c r="AE50" s="29">
        <f t="shared" si="7"/>
        <v>0</v>
      </c>
      <c r="AH50" s="168">
        <f t="shared" si="8"/>
        <v>0</v>
      </c>
      <c r="AI50" s="168">
        <f t="shared" si="9"/>
        <v>0</v>
      </c>
    </row>
    <row r="51" spans="1:35" ht="12.2" customHeight="1" x14ac:dyDescent="0.25">
      <c r="A51" s="42"/>
      <c r="B51" s="203" t="str">
        <f>'Master Staff List'!C50</f>
        <v>TBD Staff Name 43</v>
      </c>
      <c r="C51" s="134"/>
      <c r="D51" s="40"/>
      <c r="E51" s="228">
        <f>SUMIF(Test!$C$15:$C$41,$B51,Test!D$15:D$41)</f>
        <v>0</v>
      </c>
      <c r="F51" s="15">
        <f>IFERROR(VLOOKUP($B51,'Master Staff List'!$C$8:$D$57,2,FALSE),0)*E51</f>
        <v>0</v>
      </c>
      <c r="G51" s="228">
        <f>SUMIF(Test!$C$15:$C$41,$B51,Test!E$15:E$41)</f>
        <v>0</v>
      </c>
      <c r="H51" s="15">
        <f>IFERROR(VLOOKUP($B51,'Master Staff List'!$C$8:$D$57,2,FALSE),0)*G51</f>
        <v>0</v>
      </c>
      <c r="I51" s="228">
        <f>SUMIF(Test!$C$15:$C$41,$B51,Test!F$15:F$41)</f>
        <v>0</v>
      </c>
      <c r="J51" s="15">
        <f>IFERROR(VLOOKUP($B51,'Master Staff List'!$C$8:$D$57,2,FALSE),0)*I51</f>
        <v>0</v>
      </c>
      <c r="K51" s="228">
        <f>SUMIF(Test!$C$15:$C$41,$B51,Test!G$15:G$41)</f>
        <v>0</v>
      </c>
      <c r="L51" s="15">
        <f>IFERROR(VLOOKUP($B51,'Master Staff List'!$C$8:$D$57,2,FALSE),0)*K51</f>
        <v>0</v>
      </c>
      <c r="M51" s="228">
        <f>SUMIF(Test!$C$15:$C$41,$B51,Test!H$15:H$41)</f>
        <v>0</v>
      </c>
      <c r="N51" s="15">
        <f>IFERROR(VLOOKUP($B51,'Master Staff List'!$C$8:$D$57,2,FALSE),0)*M51</f>
        <v>0</v>
      </c>
      <c r="O51" s="228">
        <f>SUMIF(Test!$C$15:$C$41,$B51,Test!I$15:I$41)</f>
        <v>0</v>
      </c>
      <c r="P51" s="15">
        <f>IFERROR(VLOOKUP($B51,'Master Staff List'!$C$8:$D$57,2,FALSE),0)*O51</f>
        <v>0</v>
      </c>
      <c r="Q51" s="228">
        <f>SUMIF(Test!$C$15:$C$41,$B51,Test!J$15:J$41)</f>
        <v>0</v>
      </c>
      <c r="R51" s="15">
        <f>IFERROR(VLOOKUP($B51,'Master Staff List'!$C$8:$D$57,2,FALSE),0)*Q51</f>
        <v>0</v>
      </c>
      <c r="S51" s="228">
        <f>SUMIF(Test!$C$15:$C$41,$B51,Test!K$15:K$41)</f>
        <v>0</v>
      </c>
      <c r="T51" s="15">
        <f>IFERROR(VLOOKUP($B51,'Master Staff List'!$C$8:$D$57,2,FALSE),0)*S51</f>
        <v>0</v>
      </c>
      <c r="U51" s="228">
        <f>SUMIF(Test!$C$15:$C$41,$B51,Test!L$15:L$41)</f>
        <v>0</v>
      </c>
      <c r="V51" s="15">
        <f>IFERROR(VLOOKUP($B51,'Master Staff List'!$C$8:$D$57,2,FALSE),0)*U51</f>
        <v>0</v>
      </c>
      <c r="W51" s="228">
        <f>SUMIF(Test!$C$15:$C$41,$B51,Test!M$15:M$41)</f>
        <v>0</v>
      </c>
      <c r="X51" s="15">
        <f>IFERROR(VLOOKUP($B51,'Master Staff List'!$C$8:$D$57,2,FALSE),0)*W51</f>
        <v>0</v>
      </c>
      <c r="Y51" s="228">
        <f>SUMIF(Test!$C$15:$C$41,$B51,Test!N$15:N$41)</f>
        <v>0</v>
      </c>
      <c r="Z51" s="15">
        <f>IFERROR(VLOOKUP($B51,'Master Staff List'!$C$8:$D$57,2,FALSE),0)*Y51</f>
        <v>0</v>
      </c>
      <c r="AA51" s="228">
        <f>SUMIF(Test!$C$15:$C$41,$B51,Test!O$15:O$41)</f>
        <v>0</v>
      </c>
      <c r="AB51" s="15">
        <f>IFERROR(VLOOKUP($B51,'Master Staff List'!$C$8:$D$57,2,FALSE),0)*AA51</f>
        <v>0</v>
      </c>
      <c r="AC51" s="19">
        <f t="shared" si="10"/>
        <v>0</v>
      </c>
      <c r="AD51" s="28">
        <f t="shared" si="11"/>
        <v>0</v>
      </c>
      <c r="AE51" s="29">
        <f t="shared" si="7"/>
        <v>0</v>
      </c>
      <c r="AH51" s="168">
        <f t="shared" si="8"/>
        <v>0</v>
      </c>
      <c r="AI51" s="168">
        <f t="shared" si="9"/>
        <v>0</v>
      </c>
    </row>
    <row r="52" spans="1:35" ht="12.2" customHeight="1" x14ac:dyDescent="0.25">
      <c r="A52" s="42"/>
      <c r="B52" s="203" t="str">
        <f>'Master Staff List'!C51</f>
        <v>TBD Staff Name 44</v>
      </c>
      <c r="C52" s="134"/>
      <c r="D52" s="40"/>
      <c r="E52" s="228">
        <f>SUMIF(Test!$C$15:$C$41,$B52,Test!D$15:D$41)</f>
        <v>0</v>
      </c>
      <c r="F52" s="15">
        <f>IFERROR(VLOOKUP($B52,'Master Staff List'!$C$8:$D$57,2,FALSE),0)*E52</f>
        <v>0</v>
      </c>
      <c r="G52" s="228">
        <f>SUMIF(Test!$C$15:$C$41,$B52,Test!E$15:E$41)</f>
        <v>0</v>
      </c>
      <c r="H52" s="15">
        <f>IFERROR(VLOOKUP($B52,'Master Staff List'!$C$8:$D$57,2,FALSE),0)*G52</f>
        <v>0</v>
      </c>
      <c r="I52" s="228">
        <f>SUMIF(Test!$C$15:$C$41,$B52,Test!F$15:F$41)</f>
        <v>0</v>
      </c>
      <c r="J52" s="15">
        <f>IFERROR(VLOOKUP($B52,'Master Staff List'!$C$8:$D$57,2,FALSE),0)*I52</f>
        <v>0</v>
      </c>
      <c r="K52" s="228">
        <f>SUMIF(Test!$C$15:$C$41,$B52,Test!G$15:G$41)</f>
        <v>0</v>
      </c>
      <c r="L52" s="15">
        <f>IFERROR(VLOOKUP($B52,'Master Staff List'!$C$8:$D$57,2,FALSE),0)*K52</f>
        <v>0</v>
      </c>
      <c r="M52" s="228">
        <f>SUMIF(Test!$C$15:$C$41,$B52,Test!H$15:H$41)</f>
        <v>0</v>
      </c>
      <c r="N52" s="15">
        <f>IFERROR(VLOOKUP($B52,'Master Staff List'!$C$8:$D$57,2,FALSE),0)*M52</f>
        <v>0</v>
      </c>
      <c r="O52" s="228">
        <f>SUMIF(Test!$C$15:$C$41,$B52,Test!I$15:I$41)</f>
        <v>0</v>
      </c>
      <c r="P52" s="15">
        <f>IFERROR(VLOOKUP($B52,'Master Staff List'!$C$8:$D$57,2,FALSE),0)*O52</f>
        <v>0</v>
      </c>
      <c r="Q52" s="228">
        <f>SUMIF(Test!$C$15:$C$41,$B52,Test!J$15:J$41)</f>
        <v>0</v>
      </c>
      <c r="R52" s="15">
        <f>IFERROR(VLOOKUP($B52,'Master Staff List'!$C$8:$D$57,2,FALSE),0)*Q52</f>
        <v>0</v>
      </c>
      <c r="S52" s="228">
        <f>SUMIF(Test!$C$15:$C$41,$B52,Test!K$15:K$41)</f>
        <v>0</v>
      </c>
      <c r="T52" s="15">
        <f>IFERROR(VLOOKUP($B52,'Master Staff List'!$C$8:$D$57,2,FALSE),0)*S52</f>
        <v>0</v>
      </c>
      <c r="U52" s="228">
        <f>SUMIF(Test!$C$15:$C$41,$B52,Test!L$15:L$41)</f>
        <v>0</v>
      </c>
      <c r="V52" s="15">
        <f>IFERROR(VLOOKUP($B52,'Master Staff List'!$C$8:$D$57,2,FALSE),0)*U52</f>
        <v>0</v>
      </c>
      <c r="W52" s="228">
        <f>SUMIF(Test!$C$15:$C$41,$B52,Test!M$15:M$41)</f>
        <v>0</v>
      </c>
      <c r="X52" s="15">
        <f>IFERROR(VLOOKUP($B52,'Master Staff List'!$C$8:$D$57,2,FALSE),0)*W52</f>
        <v>0</v>
      </c>
      <c r="Y52" s="228">
        <f>SUMIF(Test!$C$15:$C$41,$B52,Test!N$15:N$41)</f>
        <v>0</v>
      </c>
      <c r="Z52" s="15">
        <f>IFERROR(VLOOKUP($B52,'Master Staff List'!$C$8:$D$57,2,FALSE),0)*Y52</f>
        <v>0</v>
      </c>
      <c r="AA52" s="228">
        <f>SUMIF(Test!$C$15:$C$41,$B52,Test!O$15:O$41)</f>
        <v>0</v>
      </c>
      <c r="AB52" s="15">
        <f>IFERROR(VLOOKUP($B52,'Master Staff List'!$C$8:$D$57,2,FALSE),0)*AA52</f>
        <v>0</v>
      </c>
      <c r="AC52" s="19">
        <f t="shared" si="10"/>
        <v>0</v>
      </c>
      <c r="AD52" s="28">
        <f t="shared" si="11"/>
        <v>0</v>
      </c>
      <c r="AE52" s="29">
        <f t="shared" si="7"/>
        <v>0</v>
      </c>
      <c r="AH52" s="168">
        <f t="shared" si="8"/>
        <v>0</v>
      </c>
      <c r="AI52" s="168">
        <f t="shared" si="9"/>
        <v>0</v>
      </c>
    </row>
    <row r="53" spans="1:35" ht="12.2" customHeight="1" x14ac:dyDescent="0.25">
      <c r="A53" s="42"/>
      <c r="B53" s="203" t="str">
        <f>'Master Staff List'!C52</f>
        <v>TBD Staff Name 45</v>
      </c>
      <c r="C53" s="134"/>
      <c r="D53" s="40"/>
      <c r="E53" s="228">
        <f>SUMIF(Test!$C$15:$C$41,$B53,Test!D$15:D$41)</f>
        <v>0</v>
      </c>
      <c r="F53" s="15">
        <f>IFERROR(VLOOKUP($B53,'Master Staff List'!$C$8:$D$57,2,FALSE),0)*E53</f>
        <v>0</v>
      </c>
      <c r="G53" s="228">
        <f>SUMIF(Test!$C$15:$C$41,$B53,Test!E$15:E$41)</f>
        <v>0</v>
      </c>
      <c r="H53" s="15">
        <f>IFERROR(VLOOKUP($B53,'Master Staff List'!$C$8:$D$57,2,FALSE),0)*G53</f>
        <v>0</v>
      </c>
      <c r="I53" s="228">
        <f>SUMIF(Test!$C$15:$C$41,$B53,Test!F$15:F$41)</f>
        <v>0</v>
      </c>
      <c r="J53" s="15">
        <f>IFERROR(VLOOKUP($B53,'Master Staff List'!$C$8:$D$57,2,FALSE),0)*I53</f>
        <v>0</v>
      </c>
      <c r="K53" s="228">
        <f>SUMIF(Test!$C$15:$C$41,$B53,Test!G$15:G$41)</f>
        <v>0</v>
      </c>
      <c r="L53" s="15">
        <f>IFERROR(VLOOKUP($B53,'Master Staff List'!$C$8:$D$57,2,FALSE),0)*K53</f>
        <v>0</v>
      </c>
      <c r="M53" s="228">
        <f>SUMIF(Test!$C$15:$C$41,$B53,Test!H$15:H$41)</f>
        <v>0</v>
      </c>
      <c r="N53" s="15">
        <f>IFERROR(VLOOKUP($B53,'Master Staff List'!$C$8:$D$57,2,FALSE),0)*M53</f>
        <v>0</v>
      </c>
      <c r="O53" s="228">
        <f>SUMIF(Test!$C$15:$C$41,$B53,Test!I$15:I$41)</f>
        <v>0</v>
      </c>
      <c r="P53" s="15">
        <f>IFERROR(VLOOKUP($B53,'Master Staff List'!$C$8:$D$57,2,FALSE),0)*O53</f>
        <v>0</v>
      </c>
      <c r="Q53" s="228">
        <f>SUMIF(Test!$C$15:$C$41,$B53,Test!J$15:J$41)</f>
        <v>0</v>
      </c>
      <c r="R53" s="15">
        <f>IFERROR(VLOOKUP($B53,'Master Staff List'!$C$8:$D$57,2,FALSE),0)*Q53</f>
        <v>0</v>
      </c>
      <c r="S53" s="228">
        <f>SUMIF(Test!$C$15:$C$41,$B53,Test!K$15:K$41)</f>
        <v>0</v>
      </c>
      <c r="T53" s="15">
        <f>IFERROR(VLOOKUP($B53,'Master Staff List'!$C$8:$D$57,2,FALSE),0)*S53</f>
        <v>0</v>
      </c>
      <c r="U53" s="228">
        <f>SUMIF(Test!$C$15:$C$41,$B53,Test!L$15:L$41)</f>
        <v>0</v>
      </c>
      <c r="V53" s="15">
        <f>IFERROR(VLOOKUP($B53,'Master Staff List'!$C$8:$D$57,2,FALSE),0)*U53</f>
        <v>0</v>
      </c>
      <c r="W53" s="228">
        <f>SUMIF(Test!$C$15:$C$41,$B53,Test!M$15:M$41)</f>
        <v>0</v>
      </c>
      <c r="X53" s="15">
        <f>IFERROR(VLOOKUP($B53,'Master Staff List'!$C$8:$D$57,2,FALSE),0)*W53</f>
        <v>0</v>
      </c>
      <c r="Y53" s="228">
        <f>SUMIF(Test!$C$15:$C$41,$B53,Test!N$15:N$41)</f>
        <v>0</v>
      </c>
      <c r="Z53" s="15">
        <f>IFERROR(VLOOKUP($B53,'Master Staff List'!$C$8:$D$57,2,FALSE),0)*Y53</f>
        <v>0</v>
      </c>
      <c r="AA53" s="228">
        <f>SUMIF(Test!$C$15:$C$41,$B53,Test!O$15:O$41)</f>
        <v>0</v>
      </c>
      <c r="AB53" s="15">
        <f>IFERROR(VLOOKUP($B53,'Master Staff List'!$C$8:$D$57,2,FALSE),0)*AA53</f>
        <v>0</v>
      </c>
      <c r="AC53" s="19">
        <f>SUM(F53,H53,J53,T53,V53,X53,Z53,AB53,L53,N53,P53,R53)</f>
        <v>0</v>
      </c>
      <c r="AD53" s="28">
        <f>SUM(E53,G53,I53,S53,U53,W53,Y53,AA53,K53,M53,O53,Q53)</f>
        <v>0</v>
      </c>
      <c r="AE53" s="29">
        <f t="shared" si="7"/>
        <v>0</v>
      </c>
      <c r="AH53" s="168">
        <f t="shared" si="8"/>
        <v>0</v>
      </c>
      <c r="AI53" s="168">
        <f t="shared" si="9"/>
        <v>0</v>
      </c>
    </row>
    <row r="54" spans="1:35" ht="12.2" customHeight="1" x14ac:dyDescent="0.25">
      <c r="A54" s="42"/>
      <c r="B54" s="203" t="str">
        <f>'Master Staff List'!C53</f>
        <v>TBD Staff Name 46</v>
      </c>
      <c r="C54" s="134"/>
      <c r="D54" s="40"/>
      <c r="E54" s="228">
        <f>SUMIF(Test!$C$15:$C$41,$B54,Test!D$15:D$41)</f>
        <v>0</v>
      </c>
      <c r="F54" s="15">
        <f>IFERROR(VLOOKUP($B54,'Master Staff List'!$C$8:$D$57,2,FALSE),0)*E54</f>
        <v>0</v>
      </c>
      <c r="G54" s="228">
        <f>SUMIF(Test!$C$15:$C$41,$B54,Test!E$15:E$41)</f>
        <v>0</v>
      </c>
      <c r="H54" s="15">
        <f>IFERROR(VLOOKUP($B54,'Master Staff List'!$C$8:$D$57,2,FALSE),0)*G54</f>
        <v>0</v>
      </c>
      <c r="I54" s="228">
        <f>SUMIF(Test!$C$15:$C$41,$B54,Test!F$15:F$41)</f>
        <v>0</v>
      </c>
      <c r="J54" s="15">
        <f>IFERROR(VLOOKUP($B54,'Master Staff List'!$C$8:$D$57,2,FALSE),0)*I54</f>
        <v>0</v>
      </c>
      <c r="K54" s="228">
        <f>SUMIF(Test!$C$15:$C$41,$B54,Test!G$15:G$41)</f>
        <v>0</v>
      </c>
      <c r="L54" s="15">
        <f>IFERROR(VLOOKUP($B54,'Master Staff List'!$C$8:$D$57,2,FALSE),0)*K54</f>
        <v>0</v>
      </c>
      <c r="M54" s="228">
        <f>SUMIF(Test!$C$15:$C$41,$B54,Test!H$15:H$41)</f>
        <v>0</v>
      </c>
      <c r="N54" s="15">
        <f>IFERROR(VLOOKUP($B54,'Master Staff List'!$C$8:$D$57,2,FALSE),0)*M54</f>
        <v>0</v>
      </c>
      <c r="O54" s="228">
        <f>SUMIF(Test!$C$15:$C$41,$B54,Test!I$15:I$41)</f>
        <v>0</v>
      </c>
      <c r="P54" s="15">
        <f>IFERROR(VLOOKUP($B54,'Master Staff List'!$C$8:$D$57,2,FALSE),0)*O54</f>
        <v>0</v>
      </c>
      <c r="Q54" s="228">
        <f>SUMIF(Test!$C$15:$C$41,$B54,Test!J$15:J$41)</f>
        <v>0</v>
      </c>
      <c r="R54" s="15">
        <f>IFERROR(VLOOKUP($B54,'Master Staff List'!$C$8:$D$57,2,FALSE),0)*Q54</f>
        <v>0</v>
      </c>
      <c r="S54" s="228">
        <f>SUMIF(Test!$C$15:$C$41,$B54,Test!K$15:K$41)</f>
        <v>0</v>
      </c>
      <c r="T54" s="15">
        <f>IFERROR(VLOOKUP($B54,'Master Staff List'!$C$8:$D$57,2,FALSE),0)*S54</f>
        <v>0</v>
      </c>
      <c r="U54" s="228">
        <f>SUMIF(Test!$C$15:$C$41,$B54,Test!L$15:L$41)</f>
        <v>0</v>
      </c>
      <c r="V54" s="15">
        <f>IFERROR(VLOOKUP($B54,'Master Staff List'!$C$8:$D$57,2,FALSE),0)*U54</f>
        <v>0</v>
      </c>
      <c r="W54" s="228">
        <f>SUMIF(Test!$C$15:$C$41,$B54,Test!M$15:M$41)</f>
        <v>0</v>
      </c>
      <c r="X54" s="15">
        <f>IFERROR(VLOOKUP($B54,'Master Staff List'!$C$8:$D$57,2,FALSE),0)*W54</f>
        <v>0</v>
      </c>
      <c r="Y54" s="228">
        <f>SUMIF(Test!$C$15:$C$41,$B54,Test!N$15:N$41)</f>
        <v>0</v>
      </c>
      <c r="Z54" s="15">
        <f>IFERROR(VLOOKUP($B54,'Master Staff List'!$C$8:$D$57,2,FALSE),0)*Y54</f>
        <v>0</v>
      </c>
      <c r="AA54" s="228">
        <f>SUMIF(Test!$C$15:$C$41,$B54,Test!O$15:O$41)</f>
        <v>0</v>
      </c>
      <c r="AB54" s="15">
        <f>IFERROR(VLOOKUP($B54,'Master Staff List'!$C$8:$D$57,2,FALSE),0)*AA54</f>
        <v>0</v>
      </c>
      <c r="AC54" s="19">
        <f>SUM(F54,H54,J54,T54,V54,X54,Z54,AB54,L54,N54,P54,R54)</f>
        <v>0</v>
      </c>
      <c r="AD54" s="28">
        <f>SUM(E54,G54,I54,S54,U54,W54,Y54,AA54,K54,M54,O54,Q54)</f>
        <v>0</v>
      </c>
      <c r="AE54" s="29">
        <f t="shared" si="7"/>
        <v>0</v>
      </c>
      <c r="AH54" s="168">
        <f t="shared" si="8"/>
        <v>0</v>
      </c>
      <c r="AI54" s="168">
        <f t="shared" si="9"/>
        <v>0</v>
      </c>
    </row>
    <row r="55" spans="1:35" ht="12.2" customHeight="1" x14ac:dyDescent="0.25">
      <c r="A55" s="42"/>
      <c r="B55" s="203" t="str">
        <f>'Master Staff List'!C54</f>
        <v>TBD Staff Name 47</v>
      </c>
      <c r="C55" s="134"/>
      <c r="D55" s="40"/>
      <c r="E55" s="228">
        <f>SUMIF(Test!$C$15:$C$41,$B55,Test!D$15:D$41)</f>
        <v>0</v>
      </c>
      <c r="F55" s="15">
        <f>IFERROR(VLOOKUP($B55,'Master Staff List'!$C$8:$D$57,2,FALSE),0)*E55</f>
        <v>0</v>
      </c>
      <c r="G55" s="228">
        <f>SUMIF(Test!$C$15:$C$41,$B55,Test!E$15:E$41)</f>
        <v>0</v>
      </c>
      <c r="H55" s="15">
        <f>IFERROR(VLOOKUP($B55,'Master Staff List'!$C$8:$D$57,2,FALSE),0)*G55</f>
        <v>0</v>
      </c>
      <c r="I55" s="228">
        <f>SUMIF(Test!$C$15:$C$41,$B55,Test!F$15:F$41)</f>
        <v>0</v>
      </c>
      <c r="J55" s="15">
        <f>IFERROR(VLOOKUP($B55,'Master Staff List'!$C$8:$D$57,2,FALSE),0)*I55</f>
        <v>0</v>
      </c>
      <c r="K55" s="228">
        <f>SUMIF(Test!$C$15:$C$41,$B55,Test!G$15:G$41)</f>
        <v>0</v>
      </c>
      <c r="L55" s="15">
        <f>IFERROR(VLOOKUP($B55,'Master Staff List'!$C$8:$D$57,2,FALSE),0)*K55</f>
        <v>0</v>
      </c>
      <c r="M55" s="228">
        <f>SUMIF(Test!$C$15:$C$41,$B55,Test!H$15:H$41)</f>
        <v>0</v>
      </c>
      <c r="N55" s="15">
        <f>IFERROR(VLOOKUP($B55,'Master Staff List'!$C$8:$D$57,2,FALSE),0)*M55</f>
        <v>0</v>
      </c>
      <c r="O55" s="228">
        <f>SUMIF(Test!$C$15:$C$41,$B55,Test!I$15:I$41)</f>
        <v>0</v>
      </c>
      <c r="P55" s="15">
        <f>IFERROR(VLOOKUP($B55,'Master Staff List'!$C$8:$D$57,2,FALSE),0)*O55</f>
        <v>0</v>
      </c>
      <c r="Q55" s="228">
        <f>SUMIF(Test!$C$15:$C$41,$B55,Test!J$15:J$41)</f>
        <v>0</v>
      </c>
      <c r="R55" s="15">
        <f>IFERROR(VLOOKUP($B55,'Master Staff List'!$C$8:$D$57,2,FALSE),0)*Q55</f>
        <v>0</v>
      </c>
      <c r="S55" s="228">
        <f>SUMIF(Test!$C$15:$C$41,$B55,Test!K$15:K$41)</f>
        <v>0</v>
      </c>
      <c r="T55" s="15">
        <f>IFERROR(VLOOKUP($B55,'Master Staff List'!$C$8:$D$57,2,FALSE),0)*S55</f>
        <v>0</v>
      </c>
      <c r="U55" s="228">
        <f>SUMIF(Test!$C$15:$C$41,$B55,Test!L$15:L$41)</f>
        <v>0</v>
      </c>
      <c r="V55" s="15">
        <f>IFERROR(VLOOKUP($B55,'Master Staff List'!$C$8:$D$57,2,FALSE),0)*U55</f>
        <v>0</v>
      </c>
      <c r="W55" s="228">
        <f>SUMIF(Test!$C$15:$C$41,$B55,Test!M$15:M$41)</f>
        <v>0</v>
      </c>
      <c r="X55" s="15">
        <f>IFERROR(VLOOKUP($B55,'Master Staff List'!$C$8:$D$57,2,FALSE),0)*W55</f>
        <v>0</v>
      </c>
      <c r="Y55" s="228">
        <f>SUMIF(Test!$C$15:$C$41,$B55,Test!N$15:N$41)</f>
        <v>0</v>
      </c>
      <c r="Z55" s="15">
        <f>IFERROR(VLOOKUP($B55,'Master Staff List'!$C$8:$D$57,2,FALSE),0)*Y55</f>
        <v>0</v>
      </c>
      <c r="AA55" s="228">
        <f>SUMIF(Test!$C$15:$C$41,$B55,Test!O$15:O$41)</f>
        <v>0</v>
      </c>
      <c r="AB55" s="15">
        <f>IFERROR(VLOOKUP($B55,'Master Staff List'!$C$8:$D$57,2,FALSE),0)*AA55</f>
        <v>0</v>
      </c>
      <c r="AC55" s="19">
        <f>SUM(F55,H55,J55,T55,V55,X55,Z55,AB55,L55,N55,P55,R55)</f>
        <v>0</v>
      </c>
      <c r="AD55" s="28">
        <f>SUM(E55,G55,I55,S55,U55,W55,Y55,AA55,K55,M55,O55,Q55)</f>
        <v>0</v>
      </c>
      <c r="AE55" s="29">
        <f>AD55/AD$8</f>
        <v>0</v>
      </c>
      <c r="AH55" s="168">
        <f>SUM(F55,H55,J55,L55,N55,P55,R55,T55,V55,X55,Z55,AB55)-AC55</f>
        <v>0</v>
      </c>
      <c r="AI55" s="168">
        <f>IF(AND(AD55&gt;0,AC55=0),1,0)</f>
        <v>0</v>
      </c>
    </row>
    <row r="56" spans="1:35" ht="12.2" customHeight="1" x14ac:dyDescent="0.25">
      <c r="A56" s="42"/>
      <c r="B56" s="203" t="str">
        <f>'Master Staff List'!C55</f>
        <v>TBD Staff Name 48</v>
      </c>
      <c r="C56" s="134"/>
      <c r="D56" s="40"/>
      <c r="E56" s="228">
        <f>SUMIF(Test!$C$15:$C$41,$B56,Test!D$15:D$41)</f>
        <v>0</v>
      </c>
      <c r="F56" s="15">
        <f>IFERROR(VLOOKUP($B56,'Master Staff List'!$C$8:$D$57,2,FALSE),0)*E56</f>
        <v>0</v>
      </c>
      <c r="G56" s="228">
        <f>SUMIF(Test!$C$15:$C$41,$B56,Test!E$15:E$41)</f>
        <v>0</v>
      </c>
      <c r="H56" s="15">
        <f>IFERROR(VLOOKUP($B56,'Master Staff List'!$C$8:$D$57,2,FALSE),0)*G56</f>
        <v>0</v>
      </c>
      <c r="I56" s="228">
        <f>SUMIF(Test!$C$15:$C$41,$B56,Test!F$15:F$41)</f>
        <v>0</v>
      </c>
      <c r="J56" s="15">
        <f>IFERROR(VLOOKUP($B56,'Master Staff List'!$C$8:$D$57,2,FALSE),0)*I56</f>
        <v>0</v>
      </c>
      <c r="K56" s="228">
        <f>SUMIF(Test!$C$15:$C$41,$B56,Test!G$15:G$41)</f>
        <v>0</v>
      </c>
      <c r="L56" s="15">
        <f>IFERROR(VLOOKUP($B56,'Master Staff List'!$C$8:$D$57,2,FALSE),0)*K56</f>
        <v>0</v>
      </c>
      <c r="M56" s="228">
        <f>SUMIF(Test!$C$15:$C$41,$B56,Test!H$15:H$41)</f>
        <v>0</v>
      </c>
      <c r="N56" s="15">
        <f>IFERROR(VLOOKUP($B56,'Master Staff List'!$C$8:$D$57,2,FALSE),0)*M56</f>
        <v>0</v>
      </c>
      <c r="O56" s="228">
        <f>SUMIF(Test!$C$15:$C$41,$B56,Test!I$15:I$41)</f>
        <v>0</v>
      </c>
      <c r="P56" s="15">
        <f>IFERROR(VLOOKUP($B56,'Master Staff List'!$C$8:$D$57,2,FALSE),0)*O56</f>
        <v>0</v>
      </c>
      <c r="Q56" s="228">
        <f>SUMIF(Test!$C$15:$C$41,$B56,Test!J$15:J$41)</f>
        <v>0</v>
      </c>
      <c r="R56" s="15">
        <f>IFERROR(VLOOKUP($B56,'Master Staff List'!$C$8:$D$57,2,FALSE),0)*Q56</f>
        <v>0</v>
      </c>
      <c r="S56" s="228">
        <f>SUMIF(Test!$C$15:$C$41,$B56,Test!K$15:K$41)</f>
        <v>0</v>
      </c>
      <c r="T56" s="15">
        <f>IFERROR(VLOOKUP($B56,'Master Staff List'!$C$8:$D$57,2,FALSE),0)*S56</f>
        <v>0</v>
      </c>
      <c r="U56" s="228">
        <f>SUMIF(Test!$C$15:$C$41,$B56,Test!L$15:L$41)</f>
        <v>0</v>
      </c>
      <c r="V56" s="15">
        <f>IFERROR(VLOOKUP($B56,'Master Staff List'!$C$8:$D$57,2,FALSE),0)*U56</f>
        <v>0</v>
      </c>
      <c r="W56" s="228">
        <f>SUMIF(Test!$C$15:$C$41,$B56,Test!M$15:M$41)</f>
        <v>0</v>
      </c>
      <c r="X56" s="15">
        <f>IFERROR(VLOOKUP($B56,'Master Staff List'!$C$8:$D$57,2,FALSE),0)*W56</f>
        <v>0</v>
      </c>
      <c r="Y56" s="228">
        <f>SUMIF(Test!$C$15:$C$41,$B56,Test!N$15:N$41)</f>
        <v>0</v>
      </c>
      <c r="Z56" s="15">
        <f>IFERROR(VLOOKUP($B56,'Master Staff List'!$C$8:$D$57,2,FALSE),0)*Y56</f>
        <v>0</v>
      </c>
      <c r="AA56" s="228">
        <f>SUMIF(Test!$C$15:$C$41,$B56,Test!O$15:O$41)</f>
        <v>0</v>
      </c>
      <c r="AB56" s="15">
        <f>IFERROR(VLOOKUP($B56,'Master Staff List'!$C$8:$D$57,2,FALSE),0)*AA56</f>
        <v>0</v>
      </c>
      <c r="AC56" s="19">
        <f>SUM(F56,H56,J56,T56,V56,X56,Z56,AB56,L56,N56,P56,R56)</f>
        <v>0</v>
      </c>
      <c r="AD56" s="28">
        <f>SUM(E56,G56,I56,S56,U56,W56,Y56,AA56,K56,M56,O56,Q56)</f>
        <v>0</v>
      </c>
      <c r="AE56" s="29">
        <f t="shared" si="7"/>
        <v>0</v>
      </c>
      <c r="AH56" s="168">
        <f t="shared" si="8"/>
        <v>0</v>
      </c>
      <c r="AI56" s="168">
        <f>IF(AND(AD56&gt;0,AC56=0),1,0)</f>
        <v>0</v>
      </c>
    </row>
    <row r="57" spans="1:35" ht="12.2" customHeight="1" x14ac:dyDescent="0.25">
      <c r="A57" s="42"/>
      <c r="B57" s="203" t="str">
        <f>'Master Staff List'!C56</f>
        <v>TBD Staff Name 49</v>
      </c>
      <c r="C57" s="134"/>
      <c r="D57" s="40"/>
      <c r="E57" s="228">
        <f>SUMIF(Test!$C$15:$C$41,$B57,Test!D$15:D$41)</f>
        <v>0</v>
      </c>
      <c r="F57" s="15">
        <f>IFERROR(VLOOKUP($B57,'Master Staff List'!$C$8:$D$57,2,FALSE),0)*E57</f>
        <v>0</v>
      </c>
      <c r="G57" s="228">
        <f>SUMIF(Test!$C$15:$C$41,$B57,Test!E$15:E$41)</f>
        <v>0</v>
      </c>
      <c r="H57" s="15">
        <f>IFERROR(VLOOKUP($B57,'Master Staff List'!$C$8:$D$57,2,FALSE),0)*G57</f>
        <v>0</v>
      </c>
      <c r="I57" s="228">
        <f>SUMIF(Test!$C$15:$C$41,$B57,Test!F$15:F$41)</f>
        <v>0</v>
      </c>
      <c r="J57" s="15">
        <f>IFERROR(VLOOKUP($B57,'Master Staff List'!$C$8:$D$57,2,FALSE),0)*I57</f>
        <v>0</v>
      </c>
      <c r="K57" s="228">
        <f>SUMIF(Test!$C$15:$C$41,$B57,Test!G$15:G$41)</f>
        <v>0</v>
      </c>
      <c r="L57" s="15">
        <f>IFERROR(VLOOKUP($B57,'Master Staff List'!$C$8:$D$57,2,FALSE),0)*K57</f>
        <v>0</v>
      </c>
      <c r="M57" s="228">
        <f>SUMIF(Test!$C$15:$C$41,$B57,Test!H$15:H$41)</f>
        <v>0</v>
      </c>
      <c r="N57" s="15">
        <f>IFERROR(VLOOKUP($B57,'Master Staff List'!$C$8:$D$57,2,FALSE),0)*M57</f>
        <v>0</v>
      </c>
      <c r="O57" s="228">
        <f>SUMIF(Test!$C$15:$C$41,$B57,Test!I$15:I$41)</f>
        <v>0</v>
      </c>
      <c r="P57" s="15">
        <f>IFERROR(VLOOKUP($B57,'Master Staff List'!$C$8:$D$57,2,FALSE),0)*O57</f>
        <v>0</v>
      </c>
      <c r="Q57" s="228">
        <f>SUMIF(Test!$C$15:$C$41,$B57,Test!J$15:J$41)</f>
        <v>0</v>
      </c>
      <c r="R57" s="15">
        <f>IFERROR(VLOOKUP($B57,'Master Staff List'!$C$8:$D$57,2,FALSE),0)*Q57</f>
        <v>0</v>
      </c>
      <c r="S57" s="228">
        <f>SUMIF(Test!$C$15:$C$41,$B57,Test!K$15:K$41)</f>
        <v>0</v>
      </c>
      <c r="T57" s="15">
        <f>IFERROR(VLOOKUP($B57,'Master Staff List'!$C$8:$D$57,2,FALSE),0)*S57</f>
        <v>0</v>
      </c>
      <c r="U57" s="228">
        <f>SUMIF(Test!$C$15:$C$41,$B57,Test!L$15:L$41)</f>
        <v>0</v>
      </c>
      <c r="V57" s="15">
        <f>IFERROR(VLOOKUP($B57,'Master Staff List'!$C$8:$D$57,2,FALSE),0)*U57</f>
        <v>0</v>
      </c>
      <c r="W57" s="228">
        <f>SUMIF(Test!$C$15:$C$41,$B57,Test!M$15:M$41)</f>
        <v>0</v>
      </c>
      <c r="X57" s="15">
        <f>IFERROR(VLOOKUP($B57,'Master Staff List'!$C$8:$D$57,2,FALSE),0)*W57</f>
        <v>0</v>
      </c>
      <c r="Y57" s="228">
        <f>SUMIF(Test!$C$15:$C$41,$B57,Test!N$15:N$41)</f>
        <v>0</v>
      </c>
      <c r="Z57" s="15">
        <f>IFERROR(VLOOKUP($B57,'Master Staff List'!$C$8:$D$57,2,FALSE),0)*Y57</f>
        <v>0</v>
      </c>
      <c r="AA57" s="228">
        <f>SUMIF(Test!$C$15:$C$41,$B57,Test!O$15:O$41)</f>
        <v>0</v>
      </c>
      <c r="AB57" s="15">
        <f>IFERROR(VLOOKUP($B57,'Master Staff List'!$C$8:$D$57,2,FALSE),0)*AA57</f>
        <v>0</v>
      </c>
      <c r="AC57" s="19">
        <f t="shared" si="10"/>
        <v>0</v>
      </c>
      <c r="AD57" s="28">
        <f t="shared" si="11"/>
        <v>0</v>
      </c>
      <c r="AE57" s="29">
        <f t="shared" si="7"/>
        <v>0</v>
      </c>
      <c r="AH57" s="168">
        <f t="shared" si="8"/>
        <v>0</v>
      </c>
      <c r="AI57" s="168">
        <f t="shared" si="9"/>
        <v>0</v>
      </c>
    </row>
    <row r="58" spans="1:35" ht="12.2" customHeight="1" x14ac:dyDescent="0.25">
      <c r="A58" s="42"/>
      <c r="B58" s="203" t="str">
        <f>'Master Staff List'!C57</f>
        <v>TBD Staff Name 50</v>
      </c>
      <c r="C58" s="134"/>
      <c r="D58" s="40"/>
      <c r="E58" s="228">
        <f>SUMIF(Test!$C$15:$C$41,$B58,Test!D$15:D$41)</f>
        <v>0</v>
      </c>
      <c r="F58" s="15">
        <f>IFERROR(VLOOKUP($B58,'Master Staff List'!$C$8:$D$57,2,FALSE),0)*E58</f>
        <v>0</v>
      </c>
      <c r="G58" s="228">
        <f>SUMIF(Test!$C$15:$C$41,$B58,Test!E$15:E$41)</f>
        <v>0</v>
      </c>
      <c r="H58" s="15">
        <f>IFERROR(VLOOKUP($B58,'Master Staff List'!$C$8:$D$57,2,FALSE),0)*G58</f>
        <v>0</v>
      </c>
      <c r="I58" s="228">
        <f>SUMIF(Test!$C$15:$C$41,$B58,Test!F$15:F$41)</f>
        <v>0</v>
      </c>
      <c r="J58" s="15">
        <f>IFERROR(VLOOKUP($B58,'Master Staff List'!$C$8:$D$57,2,FALSE),0)*I58</f>
        <v>0</v>
      </c>
      <c r="K58" s="228">
        <f>SUMIF(Test!$C$15:$C$41,$B58,Test!G$15:G$41)</f>
        <v>0</v>
      </c>
      <c r="L58" s="15">
        <f>IFERROR(VLOOKUP($B58,'Master Staff List'!$C$8:$D$57,2,FALSE),0)*K58</f>
        <v>0</v>
      </c>
      <c r="M58" s="228">
        <f>SUMIF(Test!$C$15:$C$41,$B58,Test!H$15:H$41)</f>
        <v>0</v>
      </c>
      <c r="N58" s="15">
        <f>IFERROR(VLOOKUP($B58,'Master Staff List'!$C$8:$D$57,2,FALSE),0)*M58</f>
        <v>0</v>
      </c>
      <c r="O58" s="228">
        <f>SUMIF(Test!$C$15:$C$41,$B58,Test!I$15:I$41)</f>
        <v>0</v>
      </c>
      <c r="P58" s="15">
        <f>IFERROR(VLOOKUP($B58,'Master Staff List'!$C$8:$D$57,2,FALSE),0)*O58</f>
        <v>0</v>
      </c>
      <c r="Q58" s="228">
        <f>SUMIF(Test!$C$15:$C$41,$B58,Test!J$15:J$41)</f>
        <v>0</v>
      </c>
      <c r="R58" s="15">
        <f>IFERROR(VLOOKUP($B58,'Master Staff List'!$C$8:$D$57,2,FALSE),0)*Q58</f>
        <v>0</v>
      </c>
      <c r="S58" s="228">
        <f>SUMIF(Test!$C$15:$C$41,$B58,Test!K$15:K$41)</f>
        <v>0</v>
      </c>
      <c r="T58" s="15">
        <f>IFERROR(VLOOKUP($B58,'Master Staff List'!$C$8:$D$57,2,FALSE),0)*S58</f>
        <v>0</v>
      </c>
      <c r="U58" s="228">
        <f>SUMIF(Test!$C$15:$C$41,$B58,Test!L$15:L$41)</f>
        <v>0</v>
      </c>
      <c r="V58" s="15">
        <f>IFERROR(VLOOKUP($B58,'Master Staff List'!$C$8:$D$57,2,FALSE),0)*U58</f>
        <v>0</v>
      </c>
      <c r="W58" s="228">
        <f>SUMIF(Test!$C$15:$C$41,$B58,Test!M$15:M$41)</f>
        <v>0</v>
      </c>
      <c r="X58" s="15">
        <f>IFERROR(VLOOKUP($B58,'Master Staff List'!$C$8:$D$57,2,FALSE),0)*W58</f>
        <v>0</v>
      </c>
      <c r="Y58" s="228">
        <f>SUMIF(Test!$C$15:$C$41,$B58,Test!N$15:N$41)</f>
        <v>0</v>
      </c>
      <c r="Z58" s="15">
        <f>IFERROR(VLOOKUP($B58,'Master Staff List'!$C$8:$D$57,2,FALSE),0)*Y58</f>
        <v>0</v>
      </c>
      <c r="AA58" s="228">
        <f>SUMIF(Test!$C$15:$C$41,$B58,Test!O$15:O$41)</f>
        <v>0</v>
      </c>
      <c r="AB58" s="15">
        <f>IFERROR(VLOOKUP($B58,'Master Staff List'!$C$8:$D$57,2,FALSE),0)*AA58</f>
        <v>0</v>
      </c>
      <c r="AC58" s="19">
        <f t="shared" si="10"/>
        <v>0</v>
      </c>
      <c r="AD58" s="28">
        <f t="shared" si="11"/>
        <v>0</v>
      </c>
      <c r="AE58" s="29">
        <f t="shared" si="7"/>
        <v>0</v>
      </c>
      <c r="AH58" s="168">
        <f t="shared" si="8"/>
        <v>0</v>
      </c>
      <c r="AI58" s="168">
        <f t="shared" si="9"/>
        <v>0</v>
      </c>
    </row>
    <row r="59" spans="1:35" ht="12.2" customHeight="1" x14ac:dyDescent="0.25">
      <c r="A59" s="42"/>
      <c r="B59" s="203"/>
      <c r="C59" s="134"/>
      <c r="D59" s="40"/>
      <c r="E59" s="228"/>
      <c r="F59" s="15"/>
      <c r="G59" s="228"/>
      <c r="H59" s="15"/>
      <c r="I59" s="228"/>
      <c r="J59" s="15"/>
      <c r="K59" s="228"/>
      <c r="L59" s="15"/>
      <c r="M59" s="228"/>
      <c r="N59" s="15"/>
      <c r="O59" s="228"/>
      <c r="P59" s="15"/>
      <c r="Q59" s="228"/>
      <c r="R59" s="15"/>
      <c r="S59" s="228"/>
      <c r="T59" s="15"/>
      <c r="U59" s="228"/>
      <c r="V59" s="15"/>
      <c r="W59" s="228"/>
      <c r="X59" s="15"/>
      <c r="Y59" s="228"/>
      <c r="Z59" s="15"/>
      <c r="AA59" s="228"/>
      <c r="AB59" s="15"/>
      <c r="AC59" s="19"/>
      <c r="AD59" s="28"/>
      <c r="AE59" s="29"/>
      <c r="AH59" s="168"/>
      <c r="AI59" s="168"/>
    </row>
    <row r="60" spans="1:35" ht="12.2" customHeight="1" x14ac:dyDescent="0.25">
      <c r="A60" s="42"/>
      <c r="B60" s="203"/>
      <c r="C60" s="134"/>
      <c r="D60" s="40"/>
      <c r="E60" s="228"/>
      <c r="F60" s="15"/>
      <c r="G60" s="228"/>
      <c r="H60" s="15"/>
      <c r="I60" s="228"/>
      <c r="J60" s="15"/>
      <c r="K60" s="228"/>
      <c r="L60" s="15"/>
      <c r="M60" s="228"/>
      <c r="N60" s="15"/>
      <c r="O60" s="228"/>
      <c r="P60" s="15"/>
      <c r="Q60" s="228"/>
      <c r="R60" s="15"/>
      <c r="S60" s="228"/>
      <c r="T60" s="15"/>
      <c r="U60" s="228"/>
      <c r="V60" s="15"/>
      <c r="W60" s="228"/>
      <c r="X60" s="15"/>
      <c r="Y60" s="228"/>
      <c r="Z60" s="15"/>
      <c r="AA60" s="228"/>
      <c r="AB60" s="15"/>
      <c r="AC60" s="19"/>
      <c r="AD60" s="28"/>
      <c r="AE60" s="29"/>
      <c r="AH60" s="168"/>
      <c r="AI60" s="170"/>
    </row>
    <row r="61" spans="1:35" ht="12.2" customHeight="1" x14ac:dyDescent="0.25">
      <c r="B61" s="13" t="s">
        <v>110</v>
      </c>
      <c r="C61" s="135" t="s">
        <v>16</v>
      </c>
      <c r="D61" s="14" t="s">
        <v>17</v>
      </c>
      <c r="E61" s="229">
        <f t="shared" ref="E61:AB61" si="12">SUM(E9:E60)</f>
        <v>0</v>
      </c>
      <c r="F61" s="15">
        <f t="shared" si="12"/>
        <v>0</v>
      </c>
      <c r="G61" s="229">
        <f t="shared" si="12"/>
        <v>0</v>
      </c>
      <c r="H61" s="15">
        <f t="shared" si="12"/>
        <v>0</v>
      </c>
      <c r="I61" s="229">
        <f t="shared" si="12"/>
        <v>8</v>
      </c>
      <c r="J61" s="15">
        <f t="shared" si="12"/>
        <v>3750</v>
      </c>
      <c r="K61" s="229">
        <f t="shared" si="12"/>
        <v>20</v>
      </c>
      <c r="L61" s="15">
        <f t="shared" si="12"/>
        <v>8500</v>
      </c>
      <c r="M61" s="229">
        <f t="shared" si="12"/>
        <v>0</v>
      </c>
      <c r="N61" s="15">
        <f t="shared" si="12"/>
        <v>0</v>
      </c>
      <c r="O61" s="229">
        <f t="shared" si="12"/>
        <v>0</v>
      </c>
      <c r="P61" s="15">
        <f t="shared" si="12"/>
        <v>0</v>
      </c>
      <c r="Q61" s="229">
        <f t="shared" si="12"/>
        <v>0</v>
      </c>
      <c r="R61" s="15">
        <f t="shared" si="12"/>
        <v>0</v>
      </c>
      <c r="S61" s="229">
        <f t="shared" si="12"/>
        <v>0</v>
      </c>
      <c r="T61" s="15">
        <f t="shared" si="12"/>
        <v>0</v>
      </c>
      <c r="U61" s="229">
        <f t="shared" si="12"/>
        <v>0</v>
      </c>
      <c r="V61" s="15">
        <f t="shared" si="12"/>
        <v>0</v>
      </c>
      <c r="W61" s="229">
        <f t="shared" si="12"/>
        <v>0</v>
      </c>
      <c r="X61" s="15">
        <f t="shared" si="12"/>
        <v>0</v>
      </c>
      <c r="Y61" s="229">
        <f t="shared" si="12"/>
        <v>0</v>
      </c>
      <c r="Z61" s="15">
        <f t="shared" si="12"/>
        <v>0</v>
      </c>
      <c r="AA61" s="229">
        <f t="shared" si="12"/>
        <v>0</v>
      </c>
      <c r="AB61" s="15">
        <f t="shared" si="12"/>
        <v>0</v>
      </c>
      <c r="AC61" s="19">
        <f>SUM(F61,H61,J61,T61,V61,X61,Z61,AB61,L61,N61,P61,R61)</f>
        <v>12250</v>
      </c>
      <c r="AD61" s="15">
        <f>SUM(AD9:AD60)</f>
        <v>28</v>
      </c>
      <c r="AE61" s="16">
        <f>SUM(E61,G61,I61,K61,M61,O61,Q61,S61,U61,W61,Y61,AA61)</f>
        <v>28</v>
      </c>
      <c r="AH61" s="168">
        <f t="shared" si="8"/>
        <v>0</v>
      </c>
      <c r="AI61" s="168"/>
    </row>
    <row r="62" spans="1:35" s="27" customFormat="1" ht="12.2" customHeight="1" x14ac:dyDescent="0.2">
      <c r="A62" s="41"/>
      <c r="B62" s="21" t="s">
        <v>111</v>
      </c>
      <c r="C62" s="136"/>
      <c r="D62" s="22"/>
      <c r="E62" s="230"/>
      <c r="F62" s="23">
        <f>SUM(F61:F61)</f>
        <v>0</v>
      </c>
      <c r="G62" s="230"/>
      <c r="H62" s="23">
        <f>SUM(H61:H61)</f>
        <v>0</v>
      </c>
      <c r="I62" s="230"/>
      <c r="J62" s="23">
        <f>SUM(J61:J61)</f>
        <v>3750</v>
      </c>
      <c r="K62" s="230"/>
      <c r="L62" s="23">
        <f>SUM(L61:L61)</f>
        <v>8500</v>
      </c>
      <c r="M62" s="230"/>
      <c r="N62" s="23">
        <f>SUM(N61:N61)</f>
        <v>0</v>
      </c>
      <c r="O62" s="230"/>
      <c r="P62" s="23">
        <f>SUM(P61:P61)</f>
        <v>0</v>
      </c>
      <c r="Q62" s="230"/>
      <c r="R62" s="23">
        <f>SUM(R61:R61)</f>
        <v>0</v>
      </c>
      <c r="S62" s="230"/>
      <c r="T62" s="23">
        <f>SUM(T61:T61)</f>
        <v>0</v>
      </c>
      <c r="U62" s="230"/>
      <c r="V62" s="23">
        <f>SUM(V61:V61)</f>
        <v>0</v>
      </c>
      <c r="W62" s="230"/>
      <c r="X62" s="23">
        <f>SUM(X61:X61)</f>
        <v>0</v>
      </c>
      <c r="Y62" s="230"/>
      <c r="Z62" s="23">
        <f>SUM(Z61:Z61)</f>
        <v>0</v>
      </c>
      <c r="AA62" s="230"/>
      <c r="AB62" s="23">
        <f>SUM(AB61:AB61)</f>
        <v>0</v>
      </c>
      <c r="AC62" s="24">
        <f>SUM(AC61:AC61)</f>
        <v>12250</v>
      </c>
      <c r="AD62" s="25"/>
      <c r="AE62" s="20"/>
      <c r="AH62" s="168">
        <f t="shared" si="8"/>
        <v>0</v>
      </c>
      <c r="AI62" s="168"/>
    </row>
    <row r="63" spans="1:35" ht="12.2" customHeight="1" x14ac:dyDescent="0.25">
      <c r="C63" s="242"/>
      <c r="D63" s="243"/>
      <c r="E63" s="231"/>
      <c r="F63" s="47"/>
      <c r="G63" s="231"/>
      <c r="H63" s="47"/>
      <c r="I63" s="231"/>
      <c r="J63" s="47"/>
      <c r="K63" s="231"/>
      <c r="L63" s="47"/>
      <c r="M63" s="231"/>
      <c r="N63" s="47"/>
      <c r="O63" s="231"/>
      <c r="P63" s="47"/>
      <c r="Q63" s="231"/>
      <c r="R63" s="47"/>
      <c r="S63" s="231"/>
      <c r="T63" s="47"/>
      <c r="U63" s="231"/>
      <c r="V63" s="47"/>
      <c r="W63" s="231"/>
      <c r="X63" s="47"/>
      <c r="Y63" s="231"/>
      <c r="Z63" s="47"/>
      <c r="AA63" s="231"/>
      <c r="AB63" s="47"/>
      <c r="AC63" s="49"/>
      <c r="AD63" s="28"/>
      <c r="AE63" s="29"/>
      <c r="AH63" s="168">
        <f t="shared" si="8"/>
        <v>0</v>
      </c>
      <c r="AI63" s="168"/>
    </row>
    <row r="64" spans="1:35" ht="12.2" customHeight="1" x14ac:dyDescent="0.25">
      <c r="E64" s="231"/>
      <c r="F64" s="47"/>
      <c r="G64" s="231"/>
      <c r="H64" s="47"/>
      <c r="I64" s="231"/>
      <c r="J64" s="47"/>
      <c r="K64" s="231"/>
      <c r="L64" s="47"/>
      <c r="M64" s="231"/>
      <c r="N64" s="47"/>
      <c r="O64" s="231"/>
      <c r="P64" s="47"/>
      <c r="Q64" s="231"/>
      <c r="R64" s="47"/>
      <c r="S64" s="231"/>
      <c r="T64" s="47"/>
      <c r="U64" s="231"/>
      <c r="V64" s="47"/>
      <c r="W64" s="231"/>
      <c r="X64" s="47"/>
      <c r="Y64" s="231"/>
      <c r="Z64" s="47"/>
      <c r="AA64" s="231"/>
      <c r="AB64" s="47"/>
      <c r="AC64" s="49"/>
      <c r="AD64" s="28"/>
      <c r="AE64" s="29"/>
      <c r="AH64" s="168">
        <f>SUM(F64,H64,J64,L64,N64,P64,R64,T64,V64,X64,Z64,AB64)-AC64</f>
        <v>0</v>
      </c>
      <c r="AI64" s="166"/>
    </row>
    <row r="65" spans="2:52" ht="12.2" customHeight="1" x14ac:dyDescent="0.25">
      <c r="B65" s="48" t="s">
        <v>25</v>
      </c>
      <c r="E65" s="231"/>
      <c r="F65" s="47"/>
      <c r="G65" s="231"/>
      <c r="H65" s="47"/>
      <c r="I65" s="231"/>
      <c r="J65" s="47"/>
      <c r="K65" s="231"/>
      <c r="L65" s="47"/>
      <c r="M65" s="231"/>
      <c r="N65" s="47"/>
      <c r="O65" s="231"/>
      <c r="P65" s="47"/>
      <c r="Q65" s="231"/>
      <c r="R65" s="47"/>
      <c r="S65" s="231"/>
      <c r="T65" s="47"/>
      <c r="U65" s="231"/>
      <c r="V65" s="47"/>
      <c r="W65" s="231"/>
      <c r="X65" s="47"/>
      <c r="Y65" s="231"/>
      <c r="Z65" s="47"/>
      <c r="AA65" s="231"/>
      <c r="AB65" s="47"/>
      <c r="AC65" s="49"/>
      <c r="AD65" s="28"/>
      <c r="AE65" s="89"/>
      <c r="AH65" s="168">
        <f t="shared" ref="AH65:AH82" si="13">SUM(F65,H65,J65,L65,N65,P65,R65,T65,V65,X65,Z65,AB65)-AC65</f>
        <v>0</v>
      </c>
      <c r="AI65" s="166"/>
    </row>
    <row r="66" spans="2:52" ht="12.2" customHeight="1" x14ac:dyDescent="0.25">
      <c r="B66" s="18" t="str">
        <f>'Basic Information'!D24</f>
        <v>Communications</v>
      </c>
      <c r="E66" s="232"/>
      <c r="F66" s="155">
        <f>SUMIF(Test!$C$48:$C$56,'Test Budget'!$B66,Test!D$48:D$56)</f>
        <v>0</v>
      </c>
      <c r="G66" s="232"/>
      <c r="H66" s="155">
        <f>SUMIF(Test!$C$48:$C$56,'Test Budget'!$B66,Test!E$48:E$56)</f>
        <v>500</v>
      </c>
      <c r="I66" s="232"/>
      <c r="J66" s="155">
        <f>SUMIF(Test!$C$48:$C$56,'Test Budget'!$B66,Test!F$48:F$56)</f>
        <v>0</v>
      </c>
      <c r="K66" s="232"/>
      <c r="L66" s="155">
        <f>SUMIF(Test!$C$48:$C$56,'Test Budget'!$B66,Test!G$48:G$56)</f>
        <v>0</v>
      </c>
      <c r="M66" s="232"/>
      <c r="N66" s="155">
        <f>SUMIF(Test!$C$48:$C$56,'Test Budget'!$B66,Test!H$48:H$56)</f>
        <v>0</v>
      </c>
      <c r="O66" s="232"/>
      <c r="P66" s="155">
        <f>SUMIF(Test!$C$48:$C$56,'Test Budget'!$B66,Test!I$48:I$56)</f>
        <v>0</v>
      </c>
      <c r="Q66" s="232"/>
      <c r="R66" s="155">
        <f>SUMIF(Test!$C$48:$C$56,'Test Budget'!$B66,Test!J$48:J$56)</f>
        <v>0</v>
      </c>
      <c r="S66" s="232"/>
      <c r="T66" s="155">
        <f>SUMIF(Test!$C$48:$C$56,'Test Budget'!$B66,Test!K$48:K$56)</f>
        <v>0</v>
      </c>
      <c r="U66" s="232"/>
      <c r="V66" s="155">
        <f>SUMIF(Test!$C$48:$C$56,'Test Budget'!$B66,Test!L$48:L$56)</f>
        <v>0</v>
      </c>
      <c r="W66" s="232"/>
      <c r="X66" s="155">
        <f>SUMIF(Test!$C$48:$C$56,'Test Budget'!$B66,Test!M$48:M$56)</f>
        <v>0</v>
      </c>
      <c r="Y66" s="232"/>
      <c r="Z66" s="155">
        <f>SUMIF(Test!$C$48:$C$56,'Test Budget'!$B66,Test!N$48:N$56)</f>
        <v>0</v>
      </c>
      <c r="AA66" s="232"/>
      <c r="AB66" s="155">
        <f>SUMIF(Test!$C$48:$C$56,'Test Budget'!$B66,Test!O$48:O$56)</f>
        <v>0</v>
      </c>
      <c r="AC66" s="19">
        <f>SUM(F66,H66,J66,T66,V66,X66,Z66,AB66,L66,N66,P66,R66)</f>
        <v>500</v>
      </c>
      <c r="AD66" s="28"/>
      <c r="AE66" s="89"/>
      <c r="AH66" s="168">
        <f t="shared" ref="AH66" si="14">SUM(F66,H66,J66,L66,N66,P66,R66,T66,V66,X66,Z66,AB66)-AC66</f>
        <v>0</v>
      </c>
      <c r="AI66" s="166"/>
    </row>
    <row r="67" spans="2:52" ht="12.2" customHeight="1" x14ac:dyDescent="0.25">
      <c r="B67" s="18" t="str">
        <f>'Basic Information'!D25</f>
        <v>Equipment</v>
      </c>
      <c r="E67" s="232"/>
      <c r="F67" s="155">
        <f>SUMIF(Test!$C$48:$C$56,'Test Budget'!$B67,Test!D$48:D$56)</f>
        <v>0</v>
      </c>
      <c r="G67" s="232"/>
      <c r="H67" s="155">
        <f>SUMIF(Test!$C$48:$C$56,'Test Budget'!$B67,Test!E$48:E$56)</f>
        <v>0</v>
      </c>
      <c r="I67" s="232"/>
      <c r="J67" s="155">
        <f>SUMIF(Test!$C$48:$C$56,'Test Budget'!$B67,Test!F$48:F$56)</f>
        <v>0</v>
      </c>
      <c r="K67" s="232"/>
      <c r="L67" s="155">
        <f>SUMIF(Test!$C$48:$C$56,'Test Budget'!$B67,Test!G$48:G$56)</f>
        <v>0</v>
      </c>
      <c r="M67" s="232"/>
      <c r="N67" s="155">
        <f>SUMIF(Test!$C$48:$C$56,'Test Budget'!$B67,Test!H$48:H$56)</f>
        <v>0</v>
      </c>
      <c r="O67" s="232"/>
      <c r="P67" s="155">
        <f>SUMIF(Test!$C$48:$C$56,'Test Budget'!$B67,Test!I$48:I$56)</f>
        <v>0</v>
      </c>
      <c r="Q67" s="232"/>
      <c r="R67" s="155">
        <f>SUMIF(Test!$C$48:$C$56,'Test Budget'!$B67,Test!J$48:J$56)</f>
        <v>0</v>
      </c>
      <c r="S67" s="232"/>
      <c r="T67" s="155">
        <f>SUMIF(Test!$C$48:$C$56,'Test Budget'!$B67,Test!K$48:K$56)</f>
        <v>0</v>
      </c>
      <c r="U67" s="232"/>
      <c r="V67" s="155">
        <f>SUMIF(Test!$C$48:$C$56,'Test Budget'!$B67,Test!L$48:L$56)</f>
        <v>0</v>
      </c>
      <c r="W67" s="232"/>
      <c r="X67" s="155">
        <f>SUMIF(Test!$C$48:$C$56,'Test Budget'!$B67,Test!M$48:M$56)</f>
        <v>0</v>
      </c>
      <c r="Y67" s="232"/>
      <c r="Z67" s="155">
        <f>SUMIF(Test!$C$48:$C$56,'Test Budget'!$B67,Test!N$48:N$56)</f>
        <v>0</v>
      </c>
      <c r="AA67" s="232"/>
      <c r="AB67" s="155">
        <f>SUMIF(Test!$C$48:$C$56,'Test Budget'!$B67,Test!O$48:O$56)</f>
        <v>0</v>
      </c>
      <c r="AC67" s="19">
        <f>SUM(F67,H67,J67,T67,V67,X67,Z67,AB67,L67,N67,P67,R67)</f>
        <v>0</v>
      </c>
      <c r="AD67" s="28"/>
      <c r="AE67" s="89"/>
      <c r="AH67" s="168">
        <f t="shared" si="13"/>
        <v>0</v>
      </c>
      <c r="AI67" s="166"/>
    </row>
    <row r="68" spans="2:52" ht="12.2" customHeight="1" x14ac:dyDescent="0.25">
      <c r="B68" s="18" t="str">
        <f>'Basic Information'!D26</f>
        <v>Insurance</v>
      </c>
      <c r="E68" s="232"/>
      <c r="F68" s="155">
        <f>SUMIF(Test!$C$48:$C$56,'Test Budget'!$B68,Test!D$48:D$56)</f>
        <v>0</v>
      </c>
      <c r="G68" s="232"/>
      <c r="H68" s="155">
        <f>SUMIF(Test!$C$48:$C$56,'Test Budget'!$B68,Test!E$48:E$56)</f>
        <v>0</v>
      </c>
      <c r="I68" s="232"/>
      <c r="J68" s="155">
        <f>SUMIF(Test!$C$48:$C$56,'Test Budget'!$B68,Test!F$48:F$56)</f>
        <v>0</v>
      </c>
      <c r="K68" s="232"/>
      <c r="L68" s="155">
        <f>SUMIF(Test!$C$48:$C$56,'Test Budget'!$B68,Test!G$48:G$56)</f>
        <v>0</v>
      </c>
      <c r="M68" s="232"/>
      <c r="N68" s="155">
        <f>SUMIF(Test!$C$48:$C$56,'Test Budget'!$B68,Test!H$48:H$56)</f>
        <v>0</v>
      </c>
      <c r="O68" s="232"/>
      <c r="P68" s="155">
        <f>SUMIF(Test!$C$48:$C$56,'Test Budget'!$B68,Test!I$48:I$56)</f>
        <v>0</v>
      </c>
      <c r="Q68" s="232"/>
      <c r="R68" s="155">
        <f>SUMIF(Test!$C$48:$C$56,'Test Budget'!$B68,Test!J$48:J$56)</f>
        <v>0</v>
      </c>
      <c r="S68" s="232"/>
      <c r="T68" s="155">
        <f>SUMIF(Test!$C$48:$C$56,'Test Budget'!$B68,Test!K$48:K$56)</f>
        <v>0</v>
      </c>
      <c r="U68" s="232"/>
      <c r="V68" s="155">
        <f>SUMIF(Test!$C$48:$C$56,'Test Budget'!$B68,Test!L$48:L$56)</f>
        <v>0</v>
      </c>
      <c r="W68" s="232"/>
      <c r="X68" s="155">
        <f>SUMIF(Test!$C$48:$C$56,'Test Budget'!$B68,Test!M$48:M$56)</f>
        <v>0</v>
      </c>
      <c r="Y68" s="232"/>
      <c r="Z68" s="155">
        <f>SUMIF(Test!$C$48:$C$56,'Test Budget'!$B68,Test!N$48:N$56)</f>
        <v>0</v>
      </c>
      <c r="AA68" s="232"/>
      <c r="AB68" s="155">
        <f>SUMIF(Test!$C$48:$C$56,'Test Budget'!$B68,Test!O$48:O$56)</f>
        <v>0</v>
      </c>
      <c r="AC68" s="19">
        <f t="shared" ref="AC68:AC75" si="15">SUM(F68,H68,J68,T68,V68,X68,Z68,AB68,L68,N68,P68,R68)</f>
        <v>0</v>
      </c>
      <c r="AD68" s="28"/>
      <c r="AE68" s="89"/>
      <c r="AH68" s="168">
        <f t="shared" si="13"/>
        <v>0</v>
      </c>
      <c r="AI68" s="166"/>
    </row>
    <row r="69" spans="2:52" ht="12.2" customHeight="1" x14ac:dyDescent="0.25">
      <c r="B69" s="18" t="str">
        <f>'Basic Information'!D27</f>
        <v>Outside Services</v>
      </c>
      <c r="E69" s="232"/>
      <c r="F69" s="155">
        <f>SUMIF(Test!$C$48:$C$56,'Test Budget'!$B69,Test!D$48:D$56)</f>
        <v>0</v>
      </c>
      <c r="G69" s="232"/>
      <c r="H69" s="155">
        <f>SUMIF(Test!$C$48:$C$56,'Test Budget'!$B69,Test!E$48:E$56)</f>
        <v>0</v>
      </c>
      <c r="I69" s="232"/>
      <c r="J69" s="155">
        <f>SUMIF(Test!$C$48:$C$56,'Test Budget'!$B69,Test!F$48:F$56)</f>
        <v>0</v>
      </c>
      <c r="K69" s="232"/>
      <c r="L69" s="155">
        <f>SUMIF(Test!$C$48:$C$56,'Test Budget'!$B69,Test!G$48:G$56)</f>
        <v>0</v>
      </c>
      <c r="M69" s="232"/>
      <c r="N69" s="155">
        <f>SUMIF(Test!$C$48:$C$56,'Test Budget'!$B69,Test!H$48:H$56)</f>
        <v>0</v>
      </c>
      <c r="O69" s="232"/>
      <c r="P69" s="155">
        <f>SUMIF(Test!$C$48:$C$56,'Test Budget'!$B69,Test!I$48:I$56)</f>
        <v>0</v>
      </c>
      <c r="Q69" s="232"/>
      <c r="R69" s="155">
        <f>SUMIF(Test!$C$48:$C$56,'Test Budget'!$B69,Test!J$48:J$56)</f>
        <v>0</v>
      </c>
      <c r="S69" s="232"/>
      <c r="T69" s="155">
        <f>SUMIF(Test!$C$48:$C$56,'Test Budget'!$B69,Test!K$48:K$56)</f>
        <v>0</v>
      </c>
      <c r="U69" s="232"/>
      <c r="V69" s="155">
        <f>SUMIF(Test!$C$48:$C$56,'Test Budget'!$B69,Test!L$48:L$56)</f>
        <v>0</v>
      </c>
      <c r="W69" s="232"/>
      <c r="X69" s="155">
        <f>SUMIF(Test!$C$48:$C$56,'Test Budget'!$B69,Test!M$48:M$56)</f>
        <v>0</v>
      </c>
      <c r="Y69" s="232"/>
      <c r="Z69" s="155">
        <f>SUMIF(Test!$C$48:$C$56,'Test Budget'!$B69,Test!N$48:N$56)</f>
        <v>0</v>
      </c>
      <c r="AA69" s="232"/>
      <c r="AB69" s="155">
        <f>SUMIF(Test!$C$48:$C$56,'Test Budget'!$B69,Test!O$48:O$56)</f>
        <v>0</v>
      </c>
      <c r="AC69" s="19">
        <f t="shared" si="15"/>
        <v>0</v>
      </c>
      <c r="AD69" s="28"/>
      <c r="AE69" s="89"/>
      <c r="AH69" s="168">
        <f t="shared" si="13"/>
        <v>0</v>
      </c>
      <c r="AI69" s="166"/>
    </row>
    <row r="70" spans="2:52" ht="12.2" customHeight="1" x14ac:dyDescent="0.25">
      <c r="B70" s="18" t="str">
        <f>'Basic Information'!D28</f>
        <v>Postage &amp; Shipping</v>
      </c>
      <c r="E70" s="232"/>
      <c r="F70" s="155">
        <f>SUMIF(Test!$C$48:$C$56,'Test Budget'!$B70,Test!D$48:D$56)</f>
        <v>0</v>
      </c>
      <c r="G70" s="232"/>
      <c r="H70" s="155">
        <f>SUMIF(Test!$C$48:$C$56,'Test Budget'!$B70,Test!E$48:E$56)</f>
        <v>0</v>
      </c>
      <c r="I70" s="232"/>
      <c r="J70" s="155">
        <f>SUMIF(Test!$C$48:$C$56,'Test Budget'!$B70,Test!F$48:F$56)</f>
        <v>0</v>
      </c>
      <c r="K70" s="232"/>
      <c r="L70" s="155">
        <f>SUMIF(Test!$C$48:$C$56,'Test Budget'!$B70,Test!G$48:G$56)</f>
        <v>0</v>
      </c>
      <c r="M70" s="232"/>
      <c r="N70" s="155">
        <f>SUMIF(Test!$C$48:$C$56,'Test Budget'!$B70,Test!H$48:H$56)</f>
        <v>0</v>
      </c>
      <c r="O70" s="232"/>
      <c r="P70" s="155">
        <f>SUMIF(Test!$C$48:$C$56,'Test Budget'!$B70,Test!I$48:I$56)</f>
        <v>0</v>
      </c>
      <c r="Q70" s="232"/>
      <c r="R70" s="155">
        <f>SUMIF(Test!$C$48:$C$56,'Test Budget'!$B70,Test!J$48:J$56)</f>
        <v>0</v>
      </c>
      <c r="S70" s="232"/>
      <c r="T70" s="155">
        <f>SUMIF(Test!$C$48:$C$56,'Test Budget'!$B70,Test!K$48:K$56)</f>
        <v>0</v>
      </c>
      <c r="U70" s="232"/>
      <c r="V70" s="155">
        <f>SUMIF(Test!$C$48:$C$56,'Test Budget'!$B70,Test!L$48:L$56)</f>
        <v>0</v>
      </c>
      <c r="W70" s="232"/>
      <c r="X70" s="155">
        <f>SUMIF(Test!$C$48:$C$56,'Test Budget'!$B70,Test!M$48:M$56)</f>
        <v>0</v>
      </c>
      <c r="Y70" s="232"/>
      <c r="Z70" s="155">
        <f>SUMIF(Test!$C$48:$C$56,'Test Budget'!$B70,Test!N$48:N$56)</f>
        <v>0</v>
      </c>
      <c r="AA70" s="232"/>
      <c r="AB70" s="155">
        <f>SUMIF(Test!$C$48:$C$56,'Test Budget'!$B70,Test!O$48:O$56)</f>
        <v>0</v>
      </c>
      <c r="AC70" s="19">
        <f t="shared" si="15"/>
        <v>0</v>
      </c>
      <c r="AD70" s="28"/>
      <c r="AE70" s="89"/>
      <c r="AH70" s="168">
        <f t="shared" si="13"/>
        <v>0</v>
      </c>
      <c r="AI70" s="166"/>
    </row>
    <row r="71" spans="2:52" ht="12.2" customHeight="1" x14ac:dyDescent="0.25">
      <c r="B71" s="18" t="str">
        <f>'Basic Information'!D29</f>
        <v>Printing &amp; Photocopying</v>
      </c>
      <c r="E71" s="232"/>
      <c r="F71" s="155">
        <f>SUMIF(Test!$C$48:$C$56,'Test Budget'!$B71,Test!D$48:D$56)</f>
        <v>0</v>
      </c>
      <c r="G71" s="232"/>
      <c r="H71" s="155">
        <f>SUMIF(Test!$C$48:$C$56,'Test Budget'!$B71,Test!E$48:E$56)</f>
        <v>0</v>
      </c>
      <c r="I71" s="232"/>
      <c r="J71" s="155">
        <f>SUMIF(Test!$C$48:$C$56,'Test Budget'!$B71,Test!F$48:F$56)</f>
        <v>0</v>
      </c>
      <c r="K71" s="232"/>
      <c r="L71" s="155">
        <f>SUMIF(Test!$C$48:$C$56,'Test Budget'!$B71,Test!G$48:G$56)</f>
        <v>0</v>
      </c>
      <c r="M71" s="232"/>
      <c r="N71" s="155">
        <f>SUMIF(Test!$C$48:$C$56,'Test Budget'!$B71,Test!H$48:H$56)</f>
        <v>0</v>
      </c>
      <c r="O71" s="232"/>
      <c r="P71" s="155">
        <f>SUMIF(Test!$C$48:$C$56,'Test Budget'!$B71,Test!I$48:I$56)</f>
        <v>0</v>
      </c>
      <c r="Q71" s="232"/>
      <c r="R71" s="155">
        <f>SUMIF(Test!$C$48:$C$56,'Test Budget'!$B71,Test!J$48:J$56)</f>
        <v>0</v>
      </c>
      <c r="S71" s="232"/>
      <c r="T71" s="155">
        <f>SUMIF(Test!$C$48:$C$56,'Test Budget'!$B71,Test!K$48:K$56)</f>
        <v>0</v>
      </c>
      <c r="U71" s="232"/>
      <c r="V71" s="155">
        <f>SUMIF(Test!$C$48:$C$56,'Test Budget'!$B71,Test!L$48:L$56)</f>
        <v>0</v>
      </c>
      <c r="W71" s="232"/>
      <c r="X71" s="155">
        <f>SUMIF(Test!$C$48:$C$56,'Test Budget'!$B71,Test!M$48:M$56)</f>
        <v>0</v>
      </c>
      <c r="Y71" s="232"/>
      <c r="Z71" s="155">
        <f>SUMIF(Test!$C$48:$C$56,'Test Budget'!$B71,Test!N$48:N$56)</f>
        <v>0</v>
      </c>
      <c r="AA71" s="232"/>
      <c r="AB71" s="155">
        <f>SUMIF(Test!$C$48:$C$56,'Test Budget'!$B71,Test!O$48:O$56)</f>
        <v>0</v>
      </c>
      <c r="AC71" s="19">
        <f t="shared" si="15"/>
        <v>0</v>
      </c>
      <c r="AD71" s="28"/>
      <c r="AE71" s="89"/>
      <c r="AG71" s="84"/>
      <c r="AH71" s="168">
        <f t="shared" si="13"/>
        <v>0</v>
      </c>
      <c r="AI71" s="166"/>
      <c r="AJ71" s="84"/>
      <c r="AK71" s="84"/>
      <c r="AL71" s="84"/>
      <c r="AM71" s="84"/>
      <c r="AN71" s="84"/>
      <c r="AO71" s="84"/>
      <c r="AP71" s="84"/>
      <c r="AQ71" s="84"/>
      <c r="AR71" s="84"/>
      <c r="AS71" s="84"/>
      <c r="AT71" s="84"/>
      <c r="AU71" s="84"/>
      <c r="AV71" s="84"/>
      <c r="AW71" s="84"/>
      <c r="AX71" s="84"/>
      <c r="AY71" s="84"/>
      <c r="AZ71" s="84"/>
    </row>
    <row r="72" spans="2:52" ht="12.2" customHeight="1" x14ac:dyDescent="0.25">
      <c r="B72" s="18" t="str">
        <f>'Basic Information'!D30</f>
        <v>Rent &amp; Utilities</v>
      </c>
      <c r="E72" s="232"/>
      <c r="F72" s="155">
        <f>SUMIF(Test!$C$48:$C$56,'Test Budget'!$B72,Test!D$48:D$56)</f>
        <v>0</v>
      </c>
      <c r="G72" s="232"/>
      <c r="H72" s="155">
        <f>SUMIF(Test!$C$48:$C$56,'Test Budget'!$B72,Test!E$48:E$56)</f>
        <v>0</v>
      </c>
      <c r="I72" s="232"/>
      <c r="J72" s="155">
        <f>SUMIF(Test!$C$48:$C$56,'Test Budget'!$B72,Test!F$48:F$56)</f>
        <v>0</v>
      </c>
      <c r="K72" s="232"/>
      <c r="L72" s="155">
        <f>SUMIF(Test!$C$48:$C$56,'Test Budget'!$B72,Test!G$48:G$56)</f>
        <v>0</v>
      </c>
      <c r="M72" s="232"/>
      <c r="N72" s="155">
        <f>SUMIF(Test!$C$48:$C$56,'Test Budget'!$B72,Test!H$48:H$56)</f>
        <v>0</v>
      </c>
      <c r="O72" s="232"/>
      <c r="P72" s="155">
        <f>SUMIF(Test!$C$48:$C$56,'Test Budget'!$B72,Test!I$48:I$56)</f>
        <v>0</v>
      </c>
      <c r="Q72" s="232"/>
      <c r="R72" s="155">
        <f>SUMIF(Test!$C$48:$C$56,'Test Budget'!$B72,Test!J$48:J$56)</f>
        <v>0</v>
      </c>
      <c r="S72" s="232"/>
      <c r="T72" s="155">
        <f>SUMIF(Test!$C$48:$C$56,'Test Budget'!$B72,Test!K$48:K$56)</f>
        <v>0</v>
      </c>
      <c r="U72" s="232"/>
      <c r="V72" s="155">
        <f>SUMIF(Test!$C$48:$C$56,'Test Budget'!$B72,Test!L$48:L$56)</f>
        <v>0</v>
      </c>
      <c r="W72" s="232"/>
      <c r="X72" s="155">
        <f>SUMIF(Test!$C$48:$C$56,'Test Budget'!$B72,Test!M$48:M$56)</f>
        <v>0</v>
      </c>
      <c r="Y72" s="232"/>
      <c r="Z72" s="155">
        <f>SUMIF(Test!$C$48:$C$56,'Test Budget'!$B72,Test!N$48:N$56)</f>
        <v>0</v>
      </c>
      <c r="AA72" s="232"/>
      <c r="AB72" s="155">
        <f>SUMIF(Test!$C$48:$C$56,'Test Budget'!$B72,Test!O$48:O$56)</f>
        <v>0</v>
      </c>
      <c r="AC72" s="19">
        <f t="shared" si="15"/>
        <v>0</v>
      </c>
      <c r="AD72" s="28"/>
      <c r="AE72" s="89"/>
      <c r="AG72" s="84"/>
      <c r="AH72" s="168">
        <f t="shared" si="13"/>
        <v>0</v>
      </c>
      <c r="AI72" s="166"/>
      <c r="AJ72" s="84"/>
      <c r="AK72" s="84"/>
      <c r="AL72" s="84"/>
      <c r="AM72" s="84"/>
      <c r="AN72" s="84"/>
      <c r="AO72" s="84"/>
      <c r="AP72" s="84"/>
      <c r="AQ72" s="84"/>
      <c r="AR72" s="84"/>
      <c r="AS72" s="84"/>
      <c r="AT72" s="84"/>
      <c r="AU72" s="84"/>
      <c r="AV72" s="84"/>
      <c r="AW72" s="84"/>
      <c r="AX72" s="84"/>
      <c r="AY72" s="84"/>
      <c r="AZ72" s="84"/>
    </row>
    <row r="73" spans="2:52" ht="12.2" customHeight="1" x14ac:dyDescent="0.25">
      <c r="B73" s="18" t="str">
        <f>'Basic Information'!D31</f>
        <v>Supplies &amp; Materials</v>
      </c>
      <c r="E73" s="232"/>
      <c r="F73" s="155">
        <f>SUMIF(Test!$C$48:$C$56,'Test Budget'!$B73,Test!D$48:D$56)</f>
        <v>0</v>
      </c>
      <c r="G73" s="232"/>
      <c r="H73" s="155">
        <f>SUMIF(Test!$C$48:$C$56,'Test Budget'!$B73,Test!E$48:E$56)</f>
        <v>0</v>
      </c>
      <c r="I73" s="232"/>
      <c r="J73" s="155">
        <f>SUMIF(Test!$C$48:$C$56,'Test Budget'!$B73,Test!F$48:F$56)</f>
        <v>0</v>
      </c>
      <c r="K73" s="232"/>
      <c r="L73" s="155">
        <f>SUMIF(Test!$C$48:$C$56,'Test Budget'!$B73,Test!G$48:G$56)</f>
        <v>0</v>
      </c>
      <c r="M73" s="232"/>
      <c r="N73" s="155">
        <f>SUMIF(Test!$C$48:$C$56,'Test Budget'!$B73,Test!H$48:H$56)</f>
        <v>0</v>
      </c>
      <c r="O73" s="232"/>
      <c r="P73" s="155">
        <f>SUMIF(Test!$C$48:$C$56,'Test Budget'!$B73,Test!I$48:I$56)</f>
        <v>0</v>
      </c>
      <c r="Q73" s="232"/>
      <c r="R73" s="155">
        <f>SUMIF(Test!$C$48:$C$56,'Test Budget'!$B73,Test!J$48:J$56)</f>
        <v>0</v>
      </c>
      <c r="S73" s="232"/>
      <c r="T73" s="155">
        <f>SUMIF(Test!$C$48:$C$56,'Test Budget'!$B73,Test!K$48:K$56)</f>
        <v>0</v>
      </c>
      <c r="U73" s="232"/>
      <c r="V73" s="155">
        <f>SUMIF(Test!$C$48:$C$56,'Test Budget'!$B73,Test!L$48:L$56)</f>
        <v>0</v>
      </c>
      <c r="W73" s="232"/>
      <c r="X73" s="155">
        <f>SUMIF(Test!$C$48:$C$56,'Test Budget'!$B73,Test!M$48:M$56)</f>
        <v>0</v>
      </c>
      <c r="Y73" s="232"/>
      <c r="Z73" s="155">
        <f>SUMIF(Test!$C$48:$C$56,'Test Budget'!$B73,Test!N$48:N$56)</f>
        <v>0</v>
      </c>
      <c r="AA73" s="232"/>
      <c r="AB73" s="155">
        <f>SUMIF(Test!$C$48:$C$56,'Test Budget'!$B73,Test!O$48:O$56)</f>
        <v>0</v>
      </c>
      <c r="AC73" s="19">
        <f t="shared" si="15"/>
        <v>0</v>
      </c>
      <c r="AD73" s="28"/>
      <c r="AE73" s="89"/>
      <c r="AG73" s="84"/>
      <c r="AH73" s="168">
        <f t="shared" si="13"/>
        <v>0</v>
      </c>
      <c r="AI73" s="166"/>
      <c r="AJ73" s="84"/>
      <c r="AK73" s="84"/>
      <c r="AL73" s="84"/>
      <c r="AM73" s="84"/>
      <c r="AN73" s="84"/>
      <c r="AO73" s="84"/>
      <c r="AP73" s="84"/>
      <c r="AQ73" s="84"/>
      <c r="AR73" s="84"/>
      <c r="AS73" s="84"/>
      <c r="AT73" s="84"/>
      <c r="AU73" s="84"/>
      <c r="AV73" s="84"/>
      <c r="AW73" s="84"/>
      <c r="AX73" s="84"/>
      <c r="AY73" s="84"/>
      <c r="AZ73" s="84"/>
    </row>
    <row r="74" spans="2:52" ht="12.2" customHeight="1" x14ac:dyDescent="0.25">
      <c r="B74" s="18" t="str">
        <f>'Basic Information'!D32</f>
        <v>Travel</v>
      </c>
      <c r="E74" s="232"/>
      <c r="F74" s="155">
        <f>SUMIF(Test!$C$48:$C$56,'Test Budget'!$B74,Test!D$48:D$56)</f>
        <v>0</v>
      </c>
      <c r="G74" s="232"/>
      <c r="H74" s="155">
        <f>SUMIF(Test!$C$48:$C$56,'Test Budget'!$B74,Test!E$48:E$56)</f>
        <v>800</v>
      </c>
      <c r="I74" s="232"/>
      <c r="J74" s="155">
        <f>SUMIF(Test!$C$48:$C$56,'Test Budget'!$B74,Test!F$48:F$56)</f>
        <v>0</v>
      </c>
      <c r="K74" s="232"/>
      <c r="L74" s="155">
        <f>SUMIF(Test!$C$48:$C$56,'Test Budget'!$B74,Test!G$48:G$56)</f>
        <v>0</v>
      </c>
      <c r="M74" s="232"/>
      <c r="N74" s="155">
        <f>SUMIF(Test!$C$48:$C$56,'Test Budget'!$B74,Test!H$48:H$56)</f>
        <v>0</v>
      </c>
      <c r="O74" s="232"/>
      <c r="P74" s="155">
        <f>SUMIF(Test!$C$48:$C$56,'Test Budget'!$B74,Test!I$48:I$56)</f>
        <v>0</v>
      </c>
      <c r="Q74" s="232"/>
      <c r="R74" s="155">
        <f>SUMIF(Test!$C$48:$C$56,'Test Budget'!$B74,Test!J$48:J$56)</f>
        <v>0</v>
      </c>
      <c r="S74" s="232"/>
      <c r="T74" s="155">
        <f>SUMIF(Test!$C$48:$C$56,'Test Budget'!$B74,Test!K$48:K$56)</f>
        <v>0</v>
      </c>
      <c r="U74" s="232"/>
      <c r="V74" s="155">
        <f>SUMIF(Test!$C$48:$C$56,'Test Budget'!$B74,Test!L$48:L$56)</f>
        <v>0</v>
      </c>
      <c r="W74" s="232"/>
      <c r="X74" s="155">
        <f>SUMIF(Test!$C$48:$C$56,'Test Budget'!$B74,Test!M$48:M$56)</f>
        <v>0</v>
      </c>
      <c r="Y74" s="232"/>
      <c r="Z74" s="155">
        <f>SUMIF(Test!$C$48:$C$56,'Test Budget'!$B74,Test!N$48:N$56)</f>
        <v>0</v>
      </c>
      <c r="AA74" s="232"/>
      <c r="AB74" s="155">
        <f>SUMIF(Test!$C$48:$C$56,'Test Budget'!$B74,Test!O$48:O$56)</f>
        <v>0</v>
      </c>
      <c r="AC74" s="19">
        <f t="shared" si="15"/>
        <v>800</v>
      </c>
      <c r="AD74" s="28"/>
      <c r="AE74" s="89"/>
      <c r="AG74" s="84"/>
      <c r="AH74" s="168">
        <f t="shared" si="13"/>
        <v>0</v>
      </c>
      <c r="AI74" s="166"/>
      <c r="AJ74" s="84"/>
      <c r="AK74" s="84"/>
      <c r="AL74" s="84"/>
      <c r="AM74" s="84"/>
      <c r="AN74" s="84"/>
      <c r="AO74" s="84"/>
      <c r="AP74" s="84"/>
      <c r="AQ74" s="84"/>
      <c r="AR74" s="84"/>
      <c r="AS74" s="84"/>
      <c r="AT74" s="84"/>
      <c r="AU74" s="84"/>
      <c r="AV74" s="84"/>
      <c r="AW74" s="84"/>
      <c r="AX74" s="84"/>
      <c r="AY74" s="84"/>
      <c r="AZ74" s="84"/>
    </row>
    <row r="75" spans="2:52" ht="12.2" customHeight="1" x14ac:dyDescent="0.25">
      <c r="B75" s="18" t="str">
        <f>'Basic Information'!D33</f>
        <v>Additional Costs</v>
      </c>
      <c r="E75" s="232"/>
      <c r="F75" s="155">
        <f>SUMIF(Test!$C$48:$C$56,'Test Budget'!$B75,Test!D$48:D$56)</f>
        <v>0</v>
      </c>
      <c r="G75" s="232"/>
      <c r="H75" s="155">
        <f>SUMIF(Test!$C$48:$C$56,'Test Budget'!$B75,Test!E$48:E$56)</f>
        <v>0</v>
      </c>
      <c r="I75" s="232"/>
      <c r="J75" s="155">
        <f>SUMIF(Test!$C$48:$C$56,'Test Budget'!$B75,Test!F$48:F$56)</f>
        <v>0</v>
      </c>
      <c r="K75" s="232"/>
      <c r="L75" s="155">
        <f>SUMIF(Test!$C$48:$C$56,'Test Budget'!$B75,Test!G$48:G$56)</f>
        <v>0</v>
      </c>
      <c r="M75" s="232"/>
      <c r="N75" s="155">
        <f>SUMIF(Test!$C$48:$C$56,'Test Budget'!$B75,Test!H$48:H$56)</f>
        <v>0</v>
      </c>
      <c r="O75" s="232"/>
      <c r="P75" s="155">
        <f>SUMIF(Test!$C$48:$C$56,'Test Budget'!$B75,Test!I$48:I$56)</f>
        <v>0</v>
      </c>
      <c r="Q75" s="232"/>
      <c r="R75" s="155">
        <f>SUMIF(Test!$C$48:$C$56,'Test Budget'!$B75,Test!J$48:J$56)</f>
        <v>0</v>
      </c>
      <c r="S75" s="232"/>
      <c r="T75" s="155">
        <f>SUMIF(Test!$C$48:$C$56,'Test Budget'!$B75,Test!K$48:K$56)</f>
        <v>0</v>
      </c>
      <c r="U75" s="232"/>
      <c r="V75" s="155">
        <f>SUMIF(Test!$C$48:$C$56,'Test Budget'!$B75,Test!L$48:L$56)</f>
        <v>0</v>
      </c>
      <c r="W75" s="232"/>
      <c r="X75" s="155">
        <f>SUMIF(Test!$C$48:$C$56,'Test Budget'!$B75,Test!M$48:M$56)</f>
        <v>0</v>
      </c>
      <c r="Y75" s="232"/>
      <c r="Z75" s="155">
        <f>SUMIF(Test!$C$48:$C$56,'Test Budget'!$B75,Test!N$48:N$56)</f>
        <v>0</v>
      </c>
      <c r="AA75" s="232"/>
      <c r="AB75" s="155">
        <f>SUMIF(Test!$C$48:$C$56,'Test Budget'!$B75,Test!O$48:O$56)</f>
        <v>0</v>
      </c>
      <c r="AC75" s="19">
        <f t="shared" si="15"/>
        <v>0</v>
      </c>
      <c r="AD75" s="28"/>
      <c r="AE75" s="89"/>
      <c r="AG75" s="84"/>
      <c r="AH75" s="168">
        <f t="shared" si="13"/>
        <v>0</v>
      </c>
      <c r="AI75" s="166"/>
      <c r="AJ75" s="84"/>
      <c r="AK75" s="84"/>
      <c r="AL75" s="84"/>
      <c r="AM75" s="84"/>
      <c r="AN75" s="84"/>
      <c r="AO75" s="84"/>
      <c r="AP75" s="84"/>
      <c r="AQ75" s="84"/>
      <c r="AR75" s="84"/>
      <c r="AS75" s="84"/>
      <c r="AT75" s="84"/>
      <c r="AU75" s="84"/>
      <c r="AV75" s="84"/>
      <c r="AW75" s="84"/>
      <c r="AX75" s="84"/>
      <c r="AY75" s="84"/>
      <c r="AZ75" s="84"/>
    </row>
    <row r="76" spans="2:52" ht="12.2" customHeight="1" x14ac:dyDescent="0.25">
      <c r="B76" s="18" t="str">
        <f>'Basic Information'!D34</f>
        <v xml:space="preserve">Translation </v>
      </c>
      <c r="E76" s="232"/>
      <c r="F76" s="155">
        <f>SUMIF(Test!$C$48:$C$56,'Test Budget'!$B76,Test!D$48:D$56)</f>
        <v>0</v>
      </c>
      <c r="G76" s="232"/>
      <c r="H76" s="155">
        <f>SUMIF(Test!$C$48:$C$56,'Test Budget'!$B76,Test!E$48:E$56)</f>
        <v>0</v>
      </c>
      <c r="I76" s="232"/>
      <c r="J76" s="155">
        <f>SUMIF(Test!$C$48:$C$56,'Test Budget'!$B76,Test!F$48:F$56)</f>
        <v>0</v>
      </c>
      <c r="K76" s="232"/>
      <c r="L76" s="155">
        <f>SUMIF(Test!$C$48:$C$56,'Test Budget'!$B76,Test!G$48:G$56)</f>
        <v>0</v>
      </c>
      <c r="M76" s="232"/>
      <c r="N76" s="155">
        <f>SUMIF(Test!$C$48:$C$56,'Test Budget'!$B76,Test!H$48:H$56)</f>
        <v>0</v>
      </c>
      <c r="O76" s="232"/>
      <c r="P76" s="155">
        <f>SUMIF(Test!$C$48:$C$56,'Test Budget'!$B76,Test!I$48:I$56)</f>
        <v>0</v>
      </c>
      <c r="Q76" s="232"/>
      <c r="R76" s="155">
        <f>SUMIF(Test!$C$48:$C$56,'Test Budget'!$B76,Test!J$48:J$56)</f>
        <v>0</v>
      </c>
      <c r="S76" s="232"/>
      <c r="T76" s="155">
        <f>SUMIF(Test!$C$48:$C$56,'Test Budget'!$B76,Test!K$48:K$56)</f>
        <v>0</v>
      </c>
      <c r="U76" s="232"/>
      <c r="V76" s="155">
        <f>SUMIF(Test!$C$48:$C$56,'Test Budget'!$B76,Test!L$48:L$56)</f>
        <v>0</v>
      </c>
      <c r="W76" s="232"/>
      <c r="X76" s="155">
        <f>SUMIF(Test!$C$48:$C$56,'Test Budget'!$B76,Test!M$48:M$56)</f>
        <v>0</v>
      </c>
      <c r="Y76" s="232"/>
      <c r="Z76" s="155">
        <f>SUMIF(Test!$C$48:$C$56,'Test Budget'!$B76,Test!N$48:N$56)</f>
        <v>0</v>
      </c>
      <c r="AA76" s="232"/>
      <c r="AB76" s="155">
        <f>SUMIF(Test!$C$48:$C$56,'Test Budget'!$B76,Test!O$48:O$56)</f>
        <v>0</v>
      </c>
      <c r="AC76" s="19">
        <f>SUM(F76,H76,J76,T76,V76,X76,Z76,AB76,L76,N76,P76,R76)</f>
        <v>0</v>
      </c>
      <c r="AD76" s="28"/>
      <c r="AE76" s="89"/>
      <c r="AG76" s="84"/>
      <c r="AH76" s="168"/>
      <c r="AI76" s="166"/>
      <c r="AJ76" s="84"/>
      <c r="AK76" s="84"/>
      <c r="AL76" s="84"/>
      <c r="AM76" s="84"/>
      <c r="AN76" s="84"/>
      <c r="AO76" s="84"/>
      <c r="AP76" s="84"/>
      <c r="AQ76" s="84"/>
      <c r="AR76" s="84"/>
      <c r="AS76" s="84"/>
      <c r="AT76" s="84"/>
      <c r="AU76" s="84"/>
      <c r="AV76" s="84"/>
      <c r="AW76" s="84"/>
      <c r="AX76" s="84"/>
      <c r="AY76" s="84"/>
      <c r="AZ76" s="84"/>
    </row>
    <row r="77" spans="2:52" ht="12.2" customHeight="1" x14ac:dyDescent="0.25">
      <c r="B77" s="18" t="str">
        <f>'Basic Information'!D35</f>
        <v>Catering</v>
      </c>
      <c r="E77" s="232"/>
      <c r="F77" s="155">
        <f>SUMIF(Test!$C$48:$C$56,'Test Budget'!$B77,Test!D$48:D$56)</f>
        <v>0</v>
      </c>
      <c r="G77" s="232"/>
      <c r="H77" s="155">
        <f>SUMIF(Test!$C$48:$C$56,'Test Budget'!$B77,Test!E$48:E$56)</f>
        <v>0</v>
      </c>
      <c r="I77" s="232"/>
      <c r="J77" s="155">
        <f>SUMIF(Test!$C$48:$C$56,'Test Budget'!$B77,Test!F$48:F$56)</f>
        <v>0</v>
      </c>
      <c r="K77" s="232"/>
      <c r="L77" s="155">
        <f>SUMIF(Test!$C$48:$C$56,'Test Budget'!$B77,Test!G$48:G$56)</f>
        <v>0</v>
      </c>
      <c r="M77" s="232"/>
      <c r="N77" s="155">
        <f>SUMIF(Test!$C$48:$C$56,'Test Budget'!$B77,Test!H$48:H$56)</f>
        <v>0</v>
      </c>
      <c r="O77" s="232"/>
      <c r="P77" s="155">
        <f>SUMIF(Test!$C$48:$C$56,'Test Budget'!$B77,Test!I$48:I$56)</f>
        <v>0</v>
      </c>
      <c r="Q77" s="232"/>
      <c r="R77" s="155">
        <f>SUMIF(Test!$C$48:$C$56,'Test Budget'!$B77,Test!J$48:J$56)</f>
        <v>0</v>
      </c>
      <c r="S77" s="232"/>
      <c r="T77" s="155">
        <f>SUMIF(Test!$C$48:$C$56,'Test Budget'!$B77,Test!K$48:K$56)</f>
        <v>0</v>
      </c>
      <c r="U77" s="232"/>
      <c r="V77" s="155">
        <f>SUMIF(Test!$C$48:$C$56,'Test Budget'!$B77,Test!L$48:L$56)</f>
        <v>0</v>
      </c>
      <c r="W77" s="232"/>
      <c r="X77" s="155">
        <f>SUMIF(Test!$C$48:$C$56,'Test Budget'!$B77,Test!M$48:M$56)</f>
        <v>0</v>
      </c>
      <c r="Y77" s="232"/>
      <c r="Z77" s="155">
        <f>SUMIF(Test!$C$48:$C$56,'Test Budget'!$B77,Test!N$48:N$56)</f>
        <v>0</v>
      </c>
      <c r="AA77" s="232"/>
      <c r="AB77" s="155">
        <f>SUMIF(Test!$C$48:$C$56,'Test Budget'!$B77,Test!O$48:O$56)</f>
        <v>0</v>
      </c>
      <c r="AC77" s="19">
        <f>SUM(F77,H77,J77,T77,V77,X77,Z77,AB77,L77,N77,P77,R77)</f>
        <v>0</v>
      </c>
      <c r="AD77" s="28"/>
      <c r="AE77" s="89"/>
      <c r="AG77" s="84"/>
      <c r="AH77" s="168"/>
      <c r="AI77" s="166"/>
      <c r="AJ77" s="84"/>
      <c r="AK77" s="84"/>
      <c r="AL77" s="84"/>
      <c r="AM77" s="84"/>
      <c r="AN77" s="84"/>
      <c r="AO77" s="84"/>
      <c r="AP77" s="84"/>
      <c r="AQ77" s="84"/>
      <c r="AR77" s="84"/>
      <c r="AS77" s="84"/>
      <c r="AT77" s="84"/>
      <c r="AU77" s="84"/>
      <c r="AV77" s="84"/>
      <c r="AW77" s="84"/>
      <c r="AX77" s="84"/>
      <c r="AY77" s="84"/>
      <c r="AZ77" s="84"/>
    </row>
    <row r="78" spans="2:52" ht="12.2" customHeight="1" x14ac:dyDescent="0.25">
      <c r="B78" s="18">
        <f>'Basic Information'!D36</f>
        <v>0</v>
      </c>
      <c r="E78" s="232"/>
      <c r="F78" s="155">
        <f>SUMIF(Test!$C$48:$C$56,'Test Budget'!$B78,Test!D$48:D$56)</f>
        <v>0</v>
      </c>
      <c r="G78" s="232"/>
      <c r="H78" s="155">
        <f>SUMIF(Test!$C$48:$C$56,'Test Budget'!$B78,Test!E$48:E$56)</f>
        <v>0</v>
      </c>
      <c r="I78" s="232"/>
      <c r="J78" s="155">
        <f>SUMIF(Test!$C$48:$C$56,'Test Budget'!$B78,Test!F$48:F$56)</f>
        <v>0</v>
      </c>
      <c r="K78" s="232"/>
      <c r="L78" s="155">
        <f>SUMIF(Test!$C$48:$C$56,'Test Budget'!$B78,Test!G$48:G$56)</f>
        <v>0</v>
      </c>
      <c r="M78" s="232"/>
      <c r="N78" s="155">
        <f>SUMIF(Test!$C$48:$C$56,'Test Budget'!$B78,Test!H$48:H$56)</f>
        <v>0</v>
      </c>
      <c r="O78" s="232"/>
      <c r="P78" s="155">
        <f>SUMIF(Test!$C$48:$C$56,'Test Budget'!$B78,Test!I$48:I$56)</f>
        <v>0</v>
      </c>
      <c r="Q78" s="232"/>
      <c r="R78" s="155">
        <f>SUMIF(Test!$C$48:$C$56,'Test Budget'!$B78,Test!J$48:J$56)</f>
        <v>0</v>
      </c>
      <c r="S78" s="232"/>
      <c r="T78" s="155">
        <f>SUMIF(Test!$C$48:$C$56,'Test Budget'!$B78,Test!K$48:K$56)</f>
        <v>0</v>
      </c>
      <c r="U78" s="232"/>
      <c r="V78" s="155">
        <f>SUMIF(Test!$C$48:$C$56,'Test Budget'!$B78,Test!L$48:L$56)</f>
        <v>0</v>
      </c>
      <c r="W78" s="232"/>
      <c r="X78" s="155">
        <f>SUMIF(Test!$C$48:$C$56,'Test Budget'!$B78,Test!M$48:M$56)</f>
        <v>0</v>
      </c>
      <c r="Y78" s="232"/>
      <c r="Z78" s="155">
        <f>SUMIF(Test!$C$48:$C$56,'Test Budget'!$B78,Test!N$48:N$56)</f>
        <v>0</v>
      </c>
      <c r="AA78" s="232"/>
      <c r="AB78" s="155">
        <f>SUMIF(Test!$C$48:$C$56,'Test Budget'!$B78,Test!O$48:O$56)</f>
        <v>0</v>
      </c>
      <c r="AC78" s="19">
        <f>SUM(F78,H78,J78,T78,V78,X78,Z78,AB78,L78,N78,P78,R78)</f>
        <v>0</v>
      </c>
      <c r="AD78" s="28"/>
      <c r="AE78" s="89"/>
      <c r="AG78" s="84"/>
      <c r="AH78" s="168"/>
      <c r="AI78" s="166"/>
      <c r="AJ78" s="84"/>
      <c r="AK78" s="84"/>
      <c r="AL78" s="84"/>
      <c r="AM78" s="84"/>
      <c r="AN78" s="84"/>
      <c r="AO78" s="84"/>
      <c r="AP78" s="84"/>
      <c r="AQ78" s="84"/>
      <c r="AR78" s="84"/>
      <c r="AS78" s="84"/>
      <c r="AT78" s="84"/>
      <c r="AU78" s="84"/>
      <c r="AV78" s="84"/>
      <c r="AW78" s="84"/>
      <c r="AX78" s="84"/>
      <c r="AY78" s="84"/>
      <c r="AZ78" s="84"/>
    </row>
    <row r="79" spans="2:52" ht="12.2" customHeight="1" x14ac:dyDescent="0.25">
      <c r="B79" s="18">
        <f>'Basic Information'!D37</f>
        <v>0</v>
      </c>
      <c r="E79" s="232"/>
      <c r="F79" s="155">
        <f>SUMIF(Test!$C$48:$C$56,'Test Budget'!$B79,Test!D$48:D$56)</f>
        <v>0</v>
      </c>
      <c r="G79" s="232"/>
      <c r="H79" s="155">
        <f>SUMIF(Test!$C$48:$C$56,'Test Budget'!$B79,Test!E$48:E$56)</f>
        <v>0</v>
      </c>
      <c r="I79" s="232"/>
      <c r="J79" s="155">
        <f>SUMIF(Test!$C$48:$C$56,'Test Budget'!$B79,Test!F$48:F$56)</f>
        <v>0</v>
      </c>
      <c r="K79" s="232"/>
      <c r="L79" s="155">
        <f>SUMIF(Test!$C$48:$C$56,'Test Budget'!$B79,Test!G$48:G$56)</f>
        <v>0</v>
      </c>
      <c r="M79" s="232"/>
      <c r="N79" s="155">
        <f>SUMIF(Test!$C$48:$C$56,'Test Budget'!$B79,Test!H$48:H$56)</f>
        <v>0</v>
      </c>
      <c r="O79" s="232"/>
      <c r="P79" s="155">
        <f>SUMIF(Test!$C$48:$C$56,'Test Budget'!$B79,Test!I$48:I$56)</f>
        <v>0</v>
      </c>
      <c r="Q79" s="232"/>
      <c r="R79" s="155">
        <f>SUMIF(Test!$C$48:$C$56,'Test Budget'!$B79,Test!J$48:J$56)</f>
        <v>0</v>
      </c>
      <c r="S79" s="232"/>
      <c r="T79" s="155">
        <f>SUMIF(Test!$C$48:$C$56,'Test Budget'!$B79,Test!K$48:K$56)</f>
        <v>0</v>
      </c>
      <c r="U79" s="232"/>
      <c r="V79" s="155">
        <f>SUMIF(Test!$C$48:$C$56,'Test Budget'!$B79,Test!L$48:L$56)</f>
        <v>0</v>
      </c>
      <c r="W79" s="232"/>
      <c r="X79" s="155">
        <f>SUMIF(Test!$C$48:$C$56,'Test Budget'!$B79,Test!M$48:M$56)</f>
        <v>0</v>
      </c>
      <c r="Y79" s="232"/>
      <c r="Z79" s="155">
        <f>SUMIF(Test!$C$48:$C$56,'Test Budget'!$B79,Test!N$48:N$56)</f>
        <v>0</v>
      </c>
      <c r="AA79" s="232"/>
      <c r="AB79" s="155">
        <f>SUMIF(Test!$C$48:$C$56,'Test Budget'!$B79,Test!O$48:O$56)</f>
        <v>0</v>
      </c>
      <c r="AC79" s="19">
        <f>SUM(F79,H79,J79,T79,V79,X79,Z79,AB79,L79,N79,P79,R79)</f>
        <v>0</v>
      </c>
      <c r="AD79" s="28"/>
      <c r="AE79" s="89"/>
      <c r="AG79" s="84"/>
      <c r="AH79" s="168"/>
      <c r="AI79" s="166"/>
      <c r="AJ79" s="84"/>
      <c r="AK79" s="84"/>
      <c r="AL79" s="84"/>
      <c r="AM79" s="84"/>
      <c r="AN79" s="84"/>
      <c r="AO79" s="84"/>
      <c r="AP79" s="84"/>
      <c r="AQ79" s="84"/>
      <c r="AR79" s="84"/>
      <c r="AS79" s="84"/>
      <c r="AT79" s="84"/>
      <c r="AU79" s="84"/>
      <c r="AV79" s="84"/>
      <c r="AW79" s="84"/>
      <c r="AX79" s="84"/>
      <c r="AY79" s="84"/>
      <c r="AZ79" s="84"/>
    </row>
    <row r="80" spans="2:52" ht="12.2" customHeight="1" x14ac:dyDescent="0.25">
      <c r="B80" s="18">
        <f>'Basic Information'!D38</f>
        <v>0</v>
      </c>
      <c r="E80" s="232"/>
      <c r="F80" s="155">
        <f>SUMIF(Test!$C$48:$C$56,'Test Budget'!$B80,Test!D$48:D$56)</f>
        <v>0</v>
      </c>
      <c r="G80" s="232"/>
      <c r="H80" s="155">
        <f>SUMIF(Test!$C$48:$C$56,'Test Budget'!$B80,Test!E$48:E$56)</f>
        <v>0</v>
      </c>
      <c r="I80" s="232"/>
      <c r="J80" s="155">
        <f>SUMIF(Test!$C$48:$C$56,'Test Budget'!$B80,Test!F$48:F$56)</f>
        <v>0</v>
      </c>
      <c r="K80" s="232"/>
      <c r="L80" s="155">
        <f>SUMIF(Test!$C$48:$C$56,'Test Budget'!$B80,Test!G$48:G$56)</f>
        <v>0</v>
      </c>
      <c r="M80" s="232"/>
      <c r="N80" s="155">
        <f>SUMIF(Test!$C$48:$C$56,'Test Budget'!$B80,Test!H$48:H$56)</f>
        <v>0</v>
      </c>
      <c r="O80" s="232"/>
      <c r="P80" s="155">
        <f>SUMIF(Test!$C$48:$C$56,'Test Budget'!$B80,Test!I$48:I$56)</f>
        <v>0</v>
      </c>
      <c r="Q80" s="232"/>
      <c r="R80" s="155">
        <f>SUMIF(Test!$C$48:$C$56,'Test Budget'!$B80,Test!J$48:J$56)</f>
        <v>0</v>
      </c>
      <c r="S80" s="232"/>
      <c r="T80" s="155">
        <f>SUMIF(Test!$C$48:$C$56,'Test Budget'!$B80,Test!K$48:K$56)</f>
        <v>0</v>
      </c>
      <c r="U80" s="232"/>
      <c r="V80" s="155">
        <f>SUMIF(Test!$C$48:$C$56,'Test Budget'!$B80,Test!L$48:L$56)</f>
        <v>0</v>
      </c>
      <c r="W80" s="232"/>
      <c r="X80" s="155">
        <f>SUMIF(Test!$C$48:$C$56,'Test Budget'!$B80,Test!M$48:M$56)</f>
        <v>0</v>
      </c>
      <c r="Y80" s="232"/>
      <c r="Z80" s="155">
        <f>SUMIF(Test!$C$48:$C$56,'Test Budget'!$B80,Test!N$48:N$56)</f>
        <v>0</v>
      </c>
      <c r="AA80" s="232"/>
      <c r="AB80" s="155">
        <f>SUMIF(Test!$C$48:$C$56,'Test Budget'!$B80,Test!O$48:O$56)</f>
        <v>0</v>
      </c>
      <c r="AC80" s="19">
        <f>SUM(F80,H80,J80,T80,V80,X80,Z80,AB80,L80,N80,P80,R80)</f>
        <v>0</v>
      </c>
      <c r="AD80" s="28"/>
      <c r="AE80" s="89"/>
      <c r="AG80" s="84"/>
      <c r="AH80" s="168"/>
      <c r="AI80" s="166"/>
      <c r="AJ80" s="84"/>
      <c r="AK80" s="84"/>
      <c r="AL80" s="84"/>
      <c r="AM80" s="84"/>
      <c r="AN80" s="84"/>
      <c r="AO80" s="84"/>
      <c r="AP80" s="84"/>
      <c r="AQ80" s="84"/>
      <c r="AR80" s="84"/>
      <c r="AS80" s="84"/>
      <c r="AT80" s="84"/>
      <c r="AU80" s="84"/>
      <c r="AV80" s="84"/>
      <c r="AW80" s="84"/>
      <c r="AX80" s="84"/>
      <c r="AY80" s="84"/>
      <c r="AZ80" s="84"/>
    </row>
    <row r="81" spans="1:52" s="27" customFormat="1" ht="12.2" customHeight="1" x14ac:dyDescent="0.2">
      <c r="A81" s="41"/>
      <c r="B81" s="21" t="s">
        <v>33</v>
      </c>
      <c r="C81" s="137"/>
      <c r="D81" s="21"/>
      <c r="E81" s="230"/>
      <c r="F81" s="23">
        <f>SUM(F67:F80)</f>
        <v>0</v>
      </c>
      <c r="G81" s="230"/>
      <c r="H81" s="23">
        <f>SUM(H67:H80)</f>
        <v>800</v>
      </c>
      <c r="I81" s="230"/>
      <c r="J81" s="23">
        <f>SUM(J67:J80)</f>
        <v>0</v>
      </c>
      <c r="K81" s="230"/>
      <c r="L81" s="23">
        <f>SUM(L67:L80)</f>
        <v>0</v>
      </c>
      <c r="M81" s="230"/>
      <c r="N81" s="23">
        <f>SUM(N67:N80)</f>
        <v>0</v>
      </c>
      <c r="O81" s="230"/>
      <c r="P81" s="23">
        <f>SUM(P67:P80)</f>
        <v>0</v>
      </c>
      <c r="Q81" s="230"/>
      <c r="R81" s="23">
        <f>SUM(R67:R80)</f>
        <v>0</v>
      </c>
      <c r="S81" s="230"/>
      <c r="T81" s="23">
        <f>SUM(T67:T80)</f>
        <v>0</v>
      </c>
      <c r="U81" s="230"/>
      <c r="V81" s="23">
        <f>SUM(V67:V80)</f>
        <v>0</v>
      </c>
      <c r="W81" s="230"/>
      <c r="X81" s="23">
        <f>SUM(X67:X80)</f>
        <v>0</v>
      </c>
      <c r="Y81" s="230"/>
      <c r="Z81" s="23">
        <f>SUM(Z67:Z80)</f>
        <v>0</v>
      </c>
      <c r="AA81" s="230"/>
      <c r="AB81" s="23">
        <f>SUM(AB67:AB80)</f>
        <v>0</v>
      </c>
      <c r="AC81" s="24">
        <f>SUM(AC67:AC80)</f>
        <v>800</v>
      </c>
      <c r="AD81" s="28"/>
      <c r="AE81" s="89"/>
      <c r="AG81" s="32"/>
      <c r="AH81" s="168">
        <f t="shared" si="13"/>
        <v>0</v>
      </c>
      <c r="AI81" s="166"/>
      <c r="AJ81" s="32"/>
      <c r="AK81" s="32"/>
      <c r="AL81" s="32"/>
      <c r="AM81" s="32"/>
      <c r="AN81" s="32"/>
      <c r="AO81" s="32"/>
      <c r="AP81" s="32"/>
      <c r="AQ81" s="32"/>
      <c r="AR81" s="32"/>
      <c r="AS81" s="32"/>
      <c r="AT81" s="32"/>
      <c r="AU81" s="32"/>
      <c r="AV81" s="32"/>
      <c r="AW81" s="32"/>
      <c r="AX81" s="32"/>
      <c r="AY81" s="32"/>
      <c r="AZ81" s="32"/>
    </row>
    <row r="82" spans="1:52" ht="12.2" customHeight="1" x14ac:dyDescent="0.25">
      <c r="E82" s="231"/>
      <c r="F82" s="47"/>
      <c r="G82" s="231"/>
      <c r="H82" s="47"/>
      <c r="I82" s="231"/>
      <c r="J82" s="47"/>
      <c r="K82" s="231"/>
      <c r="L82" s="47"/>
      <c r="M82" s="231"/>
      <c r="N82" s="47"/>
      <c r="O82" s="231"/>
      <c r="P82" s="47"/>
      <c r="Q82" s="231"/>
      <c r="R82" s="47"/>
      <c r="S82" s="231"/>
      <c r="T82" s="47"/>
      <c r="U82" s="231"/>
      <c r="V82" s="47"/>
      <c r="W82" s="231"/>
      <c r="X82" s="47"/>
      <c r="Y82" s="231"/>
      <c r="Z82" s="47"/>
      <c r="AA82" s="231"/>
      <c r="AB82" s="47"/>
      <c r="AC82" s="49"/>
      <c r="AD82" s="28"/>
      <c r="AE82" s="89"/>
      <c r="AG82" s="84"/>
      <c r="AH82" s="168">
        <f t="shared" si="13"/>
        <v>0</v>
      </c>
      <c r="AI82" s="166"/>
      <c r="AJ82" s="84"/>
      <c r="AK82" s="84"/>
      <c r="AL82" s="84"/>
      <c r="AM82" s="84"/>
      <c r="AN82" s="84"/>
      <c r="AO82" s="84"/>
      <c r="AP82" s="84"/>
      <c r="AQ82" s="84"/>
      <c r="AR82" s="84"/>
      <c r="AS82" s="84"/>
      <c r="AT82" s="84"/>
      <c r="AU82" s="84"/>
      <c r="AV82" s="84"/>
      <c r="AW82" s="84"/>
      <c r="AX82" s="84"/>
      <c r="AY82" s="84"/>
      <c r="AZ82" s="84"/>
    </row>
    <row r="83" spans="1:52" s="26" customFormat="1" ht="12.2" customHeight="1" x14ac:dyDescent="0.2">
      <c r="A83" s="42"/>
      <c r="B83" s="43"/>
      <c r="C83" s="139"/>
      <c r="D83" s="17"/>
      <c r="E83" s="232"/>
      <c r="F83" s="47"/>
      <c r="G83" s="232"/>
      <c r="H83" s="47"/>
      <c r="I83" s="232"/>
      <c r="J83" s="47"/>
      <c r="K83" s="232"/>
      <c r="L83" s="47"/>
      <c r="M83" s="232"/>
      <c r="N83" s="47"/>
      <c r="O83" s="232"/>
      <c r="P83" s="47"/>
      <c r="Q83" s="232"/>
      <c r="R83" s="47"/>
      <c r="S83" s="232"/>
      <c r="T83" s="47"/>
      <c r="U83" s="232"/>
      <c r="V83" s="47"/>
      <c r="W83" s="232"/>
      <c r="X83" s="47"/>
      <c r="Y83" s="232"/>
      <c r="Z83" s="47"/>
      <c r="AA83" s="232"/>
      <c r="AB83" s="47"/>
      <c r="AC83" s="46"/>
      <c r="AD83" s="31"/>
      <c r="AE83" s="90"/>
      <c r="AH83" s="168">
        <f>SUM(F83,H83,J83,L83,N83,P83,R83,T83,V83,X83,Z83,AB83)-AC83</f>
        <v>0</v>
      </c>
      <c r="AI83" s="166"/>
    </row>
    <row r="84" spans="1:52" ht="12.2" customHeight="1" x14ac:dyDescent="0.25">
      <c r="E84" s="231"/>
      <c r="F84" s="34"/>
      <c r="G84" s="231"/>
      <c r="H84" s="34"/>
      <c r="I84" s="231"/>
      <c r="J84" s="34"/>
      <c r="K84" s="231"/>
      <c r="L84" s="34"/>
      <c r="M84" s="231"/>
      <c r="N84" s="34"/>
      <c r="O84" s="231"/>
      <c r="P84" s="34"/>
      <c r="Q84" s="231"/>
      <c r="R84" s="34"/>
      <c r="S84" s="231"/>
      <c r="T84" s="34"/>
      <c r="U84" s="231"/>
      <c r="V84" s="34"/>
      <c r="W84" s="231"/>
      <c r="X84" s="34"/>
      <c r="Y84" s="231"/>
      <c r="Z84" s="34"/>
      <c r="AA84" s="231"/>
      <c r="AB84" s="34"/>
      <c r="AC84" s="35"/>
      <c r="AE84" s="29"/>
      <c r="AH84" s="168">
        <f>SUM(F84,H84,J84,L84,N84,P84,R84,T84,V84,X84,Z84,AB84)-AC84</f>
        <v>0</v>
      </c>
      <c r="AI84" s="166"/>
    </row>
    <row r="85" spans="1:52" s="124" customFormat="1" ht="15" customHeight="1" x14ac:dyDescent="0.2">
      <c r="A85" s="121"/>
      <c r="B85" s="36" t="s">
        <v>4</v>
      </c>
      <c r="C85" s="140"/>
      <c r="D85" s="37"/>
      <c r="E85" s="234"/>
      <c r="F85" s="38">
        <f>SUM(F62,F81)</f>
        <v>0</v>
      </c>
      <c r="G85" s="234"/>
      <c r="H85" s="38">
        <f>SUM(H62,H81)</f>
        <v>800</v>
      </c>
      <c r="I85" s="234"/>
      <c r="J85" s="38">
        <f>SUM(J62,J81)</f>
        <v>3750</v>
      </c>
      <c r="K85" s="234"/>
      <c r="L85" s="38">
        <f>SUM(L62,L81)</f>
        <v>8500</v>
      </c>
      <c r="M85" s="234"/>
      <c r="N85" s="38">
        <f>SUM(N62,N81)</f>
        <v>0</v>
      </c>
      <c r="O85" s="234"/>
      <c r="P85" s="38">
        <f>SUM(P62,P81)</f>
        <v>0</v>
      </c>
      <c r="Q85" s="234"/>
      <c r="R85" s="38">
        <f>SUM(R62,R81)</f>
        <v>0</v>
      </c>
      <c r="S85" s="234"/>
      <c r="T85" s="38">
        <f>SUM(T62,T81)</f>
        <v>0</v>
      </c>
      <c r="U85" s="234"/>
      <c r="V85" s="38">
        <f>SUM(V62,V81)</f>
        <v>0</v>
      </c>
      <c r="W85" s="234"/>
      <c r="X85" s="38">
        <f>SUM(X62,X81)</f>
        <v>0</v>
      </c>
      <c r="Y85" s="234"/>
      <c r="Z85" s="38">
        <f>SUM(Z62,Z81)</f>
        <v>0</v>
      </c>
      <c r="AA85" s="234"/>
      <c r="AB85" s="38">
        <f>SUM(AB62,AB81)</f>
        <v>0</v>
      </c>
      <c r="AC85" s="388">
        <f>SUM(AC62,AC81)</f>
        <v>13050</v>
      </c>
      <c r="AD85" s="50"/>
      <c r="AE85" s="122"/>
      <c r="AH85" s="168">
        <f>SUM(F85,H85,J85,L85,N85,P85,R85,T85,V85,X85,Z85,AB85)-AC85</f>
        <v>0</v>
      </c>
      <c r="AI85" s="172"/>
    </row>
    <row r="86" spans="1:52" s="123" customFormat="1" ht="15" customHeight="1" x14ac:dyDescent="0.25">
      <c r="A86" s="156"/>
      <c r="B86" s="157"/>
      <c r="C86" s="158"/>
      <c r="D86" s="159"/>
      <c r="E86" s="235"/>
      <c r="F86" s="91"/>
      <c r="G86" s="235"/>
      <c r="H86" s="91"/>
      <c r="I86" s="235"/>
      <c r="J86" s="91"/>
      <c r="K86" s="235"/>
      <c r="L86" s="91"/>
      <c r="M86" s="235"/>
      <c r="N86" s="91"/>
      <c r="O86" s="235"/>
      <c r="P86" s="91"/>
      <c r="Q86" s="235"/>
      <c r="R86" s="91"/>
      <c r="S86" s="235"/>
      <c r="T86" s="91"/>
      <c r="U86" s="235"/>
      <c r="V86" s="91"/>
      <c r="W86" s="235"/>
      <c r="X86" s="91"/>
      <c r="Y86" s="235"/>
      <c r="Z86" s="91"/>
      <c r="AA86" s="235"/>
      <c r="AB86" s="91"/>
      <c r="AC86" s="160"/>
      <c r="AD86" s="161"/>
      <c r="AE86" s="162"/>
      <c r="AH86" s="173">
        <f>SUM(AH9:AH85)</f>
        <v>0</v>
      </c>
      <c r="AI86" s="173">
        <f>SUM(AI9:AI85)</f>
        <v>0</v>
      </c>
    </row>
    <row r="87" spans="1:52" ht="11.25" x14ac:dyDescent="0.2">
      <c r="B87" s="52"/>
      <c r="X87" s="85"/>
      <c r="AB87" s="54"/>
      <c r="AD87" s="55"/>
      <c r="AF87" s="18"/>
    </row>
    <row r="88" spans="1:52" ht="11.25" x14ac:dyDescent="0.2">
      <c r="B88" s="48"/>
      <c r="D88" s="174" t="s">
        <v>31</v>
      </c>
      <c r="E88" s="236"/>
      <c r="F88" s="175">
        <f>SUM(F9:F60,F66:F80)-F85</f>
        <v>0</v>
      </c>
      <c r="G88" s="236"/>
      <c r="H88" s="175">
        <f t="shared" ref="H88" si="16">SUM(H9:H60,H66:H80)-H85</f>
        <v>500</v>
      </c>
      <c r="I88" s="236"/>
      <c r="J88" s="175">
        <f t="shared" ref="J88" si="17">SUM(J9:J60,J66:J80)-J85</f>
        <v>0</v>
      </c>
      <c r="K88" s="236"/>
      <c r="L88" s="175">
        <f t="shared" ref="L88" si="18">SUM(L9:L60,L66:L80)-L85</f>
        <v>0</v>
      </c>
      <c r="M88" s="236"/>
      <c r="N88" s="175">
        <f t="shared" ref="N88" si="19">SUM(N9:N60,N66:N80)-N85</f>
        <v>0</v>
      </c>
      <c r="O88" s="236"/>
      <c r="P88" s="175">
        <f t="shared" ref="P88" si="20">SUM(P9:P60,P66:P80)-P85</f>
        <v>0</v>
      </c>
      <c r="Q88" s="236"/>
      <c r="R88" s="175">
        <f t="shared" ref="R88" si="21">SUM(R9:R60,R66:R80)-R85</f>
        <v>0</v>
      </c>
      <c r="S88" s="236"/>
      <c r="T88" s="175">
        <f t="shared" ref="T88" si="22">SUM(T9:T60,T66:T80)-T85</f>
        <v>0</v>
      </c>
      <c r="U88" s="236"/>
      <c r="V88" s="175">
        <f t="shared" ref="V88" si="23">SUM(V9:V60,V66:V80)-V85</f>
        <v>0</v>
      </c>
      <c r="W88" s="236"/>
      <c r="X88" s="175">
        <f t="shared" ref="X88" si="24">SUM(X9:X60,X66:X80)-X85</f>
        <v>0</v>
      </c>
      <c r="Y88" s="236"/>
      <c r="Z88" s="175">
        <f t="shared" ref="Z88" si="25">SUM(Z9:Z60,Z66:Z80)-Z85</f>
        <v>0</v>
      </c>
      <c r="AA88" s="236"/>
      <c r="AB88" s="175">
        <f t="shared" ref="AB88:AC88" si="26">SUM(AB9:AB60,AB66:AB80)-AB85</f>
        <v>0</v>
      </c>
      <c r="AC88" s="175">
        <f t="shared" si="26"/>
        <v>500</v>
      </c>
      <c r="AD88" s="171">
        <f>SUM(E88:AC88)</f>
        <v>1000</v>
      </c>
      <c r="AF88" s="18"/>
    </row>
    <row r="89" spans="1:52" ht="11.25" x14ac:dyDescent="0.2">
      <c r="B89" s="48"/>
      <c r="W89" s="239"/>
      <c r="X89" s="30"/>
      <c r="AB89" s="54"/>
      <c r="AD89" s="31"/>
      <c r="AF89" s="18"/>
    </row>
    <row r="90" spans="1:52" ht="11.25" x14ac:dyDescent="0.2">
      <c r="B90" s="48"/>
      <c r="AB90" s="54"/>
      <c r="AD90" s="56"/>
      <c r="AE90" s="56"/>
      <c r="AF90" s="18"/>
    </row>
    <row r="91" spans="1:52" ht="11.25" x14ac:dyDescent="0.2">
      <c r="B91" s="48"/>
      <c r="AB91" s="54"/>
      <c r="AD91" s="56"/>
      <c r="AE91" s="56"/>
      <c r="AF91" s="18"/>
    </row>
    <row r="92" spans="1:52" ht="11.25" customHeight="1" x14ac:dyDescent="0.2">
      <c r="B92" s="48"/>
      <c r="AB92" s="51"/>
      <c r="AD92" s="125"/>
      <c r="AE92" s="126"/>
      <c r="AF92" s="18"/>
    </row>
    <row r="93" spans="1:52" ht="11.25" x14ac:dyDescent="0.2">
      <c r="AF93" s="18"/>
    </row>
    <row r="94" spans="1:52" ht="11.25" x14ac:dyDescent="0.2">
      <c r="AF94" s="18"/>
    </row>
    <row r="95" spans="1:52" ht="11.25" x14ac:dyDescent="0.2">
      <c r="AF95" s="18"/>
    </row>
    <row r="96" spans="1:52" ht="11.25" x14ac:dyDescent="0.2">
      <c r="AF96" s="18"/>
    </row>
    <row r="97" spans="32:32" ht="11.25" x14ac:dyDescent="0.2">
      <c r="AF97" s="18"/>
    </row>
    <row r="98" spans="32:32" ht="11.25" x14ac:dyDescent="0.2">
      <c r="AF98" s="18"/>
    </row>
    <row r="99" spans="32:32" ht="11.25" x14ac:dyDescent="0.2">
      <c r="AF99" s="18"/>
    </row>
    <row r="100" spans="32:32" ht="11.25" x14ac:dyDescent="0.2">
      <c r="AF100" s="18"/>
    </row>
  </sheetData>
  <sheetProtection sheet="1" objects="1" scenarios="1" formatCells="0" formatColumns="0" formatRows="0"/>
  <conditionalFormatting sqref="B9:B61">
    <cfRule type="cellIs" dxfId="66" priority="12" stopIfTrue="1" operator="equal">
      <formula>0</formula>
    </cfRule>
  </conditionalFormatting>
  <dataValidations count="1">
    <dataValidation showInputMessage="1" showErrorMessage="1" sqref="B9:B60"/>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A1:AZ100"/>
  <sheetViews>
    <sheetView zoomScale="80" zoomScaleNormal="80" workbookViewId="0">
      <selection activeCell="B3" sqref="B3"/>
    </sheetView>
  </sheetViews>
  <sheetFormatPr defaultRowHeight="15" x14ac:dyDescent="0.25"/>
  <cols>
    <col min="1" max="1" width="8" style="41" customWidth="1"/>
    <col min="2" max="2" width="26.140625" style="18" customWidth="1"/>
    <col min="3" max="3" width="9.85546875" style="138" customWidth="1"/>
    <col min="4" max="4" width="7" style="18" customWidth="1"/>
    <col min="5" max="5" width="7.140625" style="225" customWidth="1"/>
    <col min="6" max="6" width="8.28515625" style="53" customWidth="1"/>
    <col min="7" max="7" width="7.140625" style="225" customWidth="1"/>
    <col min="8" max="8" width="8.28515625" style="53" customWidth="1"/>
    <col min="9" max="9" width="7.140625" style="225" customWidth="1"/>
    <col min="10" max="10" width="8.28515625" style="53" customWidth="1"/>
    <col min="11" max="11" width="7.140625" style="225" customWidth="1"/>
    <col min="12" max="12" width="8.28515625" style="53" customWidth="1"/>
    <col min="13" max="13" width="7.140625" style="225" customWidth="1"/>
    <col min="14" max="14" width="8.28515625" style="53" customWidth="1"/>
    <col min="15" max="15" width="7.140625" style="225" customWidth="1"/>
    <col min="16" max="16" width="8.28515625" style="53" customWidth="1"/>
    <col min="17" max="17" width="7.140625" style="225" customWidth="1"/>
    <col min="18" max="18" width="8.28515625" style="53" customWidth="1"/>
    <col min="19" max="19" width="7.140625" style="225" customWidth="1"/>
    <col min="20" max="20" width="8.28515625" style="53" customWidth="1"/>
    <col min="21" max="21" width="7.140625" style="225" customWidth="1"/>
    <col min="22" max="22" width="8.28515625" style="53" customWidth="1"/>
    <col min="23" max="23" width="7.140625" style="225" customWidth="1"/>
    <col min="24" max="24" width="8.28515625" style="53" customWidth="1"/>
    <col min="25" max="25" width="7.85546875" style="225" customWidth="1"/>
    <col min="26" max="26" width="8.28515625" style="53" customWidth="1"/>
    <col min="27" max="27" width="7.140625" style="225" customWidth="1"/>
    <col min="28" max="28" width="8.28515625" style="53" customWidth="1"/>
    <col min="29" max="29" width="15.7109375" style="53" customWidth="1"/>
    <col min="30" max="30" width="7.28515625" style="120" customWidth="1"/>
    <col min="31" max="31" width="6.7109375" style="108" customWidth="1"/>
    <col min="32" max="32" width="9.140625" style="202"/>
    <col min="33" max="33" width="7.42578125" style="18" customWidth="1"/>
    <col min="34" max="34" width="5.7109375" style="17" customWidth="1"/>
    <col min="35" max="35" width="6.5703125" style="18" customWidth="1"/>
    <col min="36" max="16384" width="9.140625" style="18"/>
  </cols>
  <sheetData>
    <row r="1" spans="1:35" x14ac:dyDescent="0.25">
      <c r="B1" s="153" t="str">
        <f>Package!C3</f>
        <v>BUSINESS PLANNING FOR HEALTH:  MSH</v>
      </c>
      <c r="C1" s="102"/>
      <c r="D1" s="103"/>
      <c r="AD1" s="104"/>
      <c r="AE1" s="53"/>
    </row>
    <row r="2" spans="1:35" x14ac:dyDescent="0.25">
      <c r="B2" s="154" t="str">
        <f>Package!C5</f>
        <v>Step 3:  Package the Product or Service</v>
      </c>
      <c r="C2" s="129"/>
      <c r="D2" s="103"/>
      <c r="F2" s="106"/>
      <c r="AC2" s="107"/>
      <c r="AD2" s="104"/>
    </row>
    <row r="3" spans="1:35" x14ac:dyDescent="0.25">
      <c r="B3" s="109"/>
      <c r="C3" s="129"/>
      <c r="D3" s="103"/>
      <c r="F3" s="106"/>
      <c r="G3" s="238"/>
      <c r="H3" s="34"/>
      <c r="I3" s="238"/>
      <c r="J3" s="34"/>
      <c r="K3" s="238"/>
      <c r="L3" s="34"/>
      <c r="M3" s="238"/>
      <c r="N3" s="34"/>
      <c r="O3" s="238"/>
      <c r="P3" s="34"/>
      <c r="Q3" s="238"/>
      <c r="R3" s="34"/>
      <c r="S3" s="238"/>
      <c r="T3" s="34"/>
      <c r="U3" s="238"/>
      <c r="V3" s="34"/>
      <c r="W3" s="238"/>
      <c r="X3" s="34"/>
      <c r="Y3" s="238"/>
      <c r="Z3" s="34"/>
      <c r="AA3" s="240"/>
      <c r="AB3" s="34"/>
      <c r="AC3" s="107"/>
      <c r="AD3" s="110"/>
      <c r="AE3" s="59"/>
    </row>
    <row r="4" spans="1:35" s="114" customFormat="1" ht="12.2" customHeight="1" x14ac:dyDescent="0.2">
      <c r="A4" s="111"/>
      <c r="B4" s="112"/>
      <c r="C4" s="130"/>
      <c r="D4" s="57"/>
      <c r="E4" s="226">
        <f>'Basic Information'!D17</f>
        <v>42964</v>
      </c>
      <c r="F4" s="205"/>
      <c r="G4" s="226">
        <f>'Basic Information'!E17</f>
        <v>42995</v>
      </c>
      <c r="H4" s="205"/>
      <c r="I4" s="226">
        <f>'Basic Information'!F17</f>
        <v>43025</v>
      </c>
      <c r="J4" s="205"/>
      <c r="K4" s="226">
        <f>'Basic Information'!G17</f>
        <v>43056</v>
      </c>
      <c r="L4" s="205"/>
      <c r="M4" s="226">
        <f>'Basic Information'!H17</f>
        <v>43086</v>
      </c>
      <c r="N4" s="205"/>
      <c r="O4" s="226">
        <f>'Basic Information'!I17</f>
        <v>43117</v>
      </c>
      <c r="P4" s="205"/>
      <c r="Q4" s="226">
        <f>'Basic Information'!J17</f>
        <v>43148</v>
      </c>
      <c r="R4" s="205"/>
      <c r="S4" s="226">
        <f>'Basic Information'!K17</f>
        <v>43176</v>
      </c>
      <c r="T4" s="205"/>
      <c r="U4" s="226">
        <f>'Basic Information'!L17</f>
        <v>43207</v>
      </c>
      <c r="V4" s="205"/>
      <c r="W4" s="226">
        <f>'Basic Information'!M17</f>
        <v>43237</v>
      </c>
      <c r="X4" s="205"/>
      <c r="Y4" s="226">
        <f>'Basic Information'!N17</f>
        <v>43268</v>
      </c>
      <c r="Z4" s="205"/>
      <c r="AA4" s="226">
        <f>'Basic Information'!O17</f>
        <v>43298</v>
      </c>
      <c r="AB4" s="205"/>
      <c r="AC4" s="58" t="s">
        <v>15</v>
      </c>
      <c r="AD4" s="59"/>
      <c r="AE4" s="59"/>
      <c r="AH4" s="113"/>
    </row>
    <row r="5" spans="1:35" s="48" customFormat="1" ht="12.75" customHeight="1" x14ac:dyDescent="0.2">
      <c r="A5" s="115"/>
      <c r="B5" s="116"/>
      <c r="C5" s="131"/>
      <c r="D5" s="60"/>
      <c r="E5" s="61"/>
      <c r="F5" s="241"/>
      <c r="G5" s="61"/>
      <c r="H5" s="241"/>
      <c r="I5" s="61"/>
      <c r="J5" s="241"/>
      <c r="K5" s="61"/>
      <c r="L5" s="241"/>
      <c r="M5" s="61"/>
      <c r="N5" s="241"/>
      <c r="O5" s="61"/>
      <c r="P5" s="241"/>
      <c r="Q5" s="61"/>
      <c r="R5" s="241"/>
      <c r="S5" s="61"/>
      <c r="T5" s="241"/>
      <c r="U5" s="61"/>
      <c r="V5" s="241"/>
      <c r="W5" s="61"/>
      <c r="X5" s="241"/>
      <c r="Y5" s="61"/>
      <c r="Z5" s="241"/>
      <c r="AA5" s="61"/>
      <c r="AB5" s="62"/>
      <c r="AC5" s="63"/>
      <c r="AD5" s="64"/>
      <c r="AE5" s="64"/>
      <c r="AH5" s="117"/>
    </row>
    <row r="6" spans="1:35" ht="21.75" customHeight="1" x14ac:dyDescent="0.25">
      <c r="B6" s="118" t="s">
        <v>18</v>
      </c>
      <c r="C6" s="132"/>
      <c r="D6" s="65"/>
      <c r="E6" s="227" t="s">
        <v>24</v>
      </c>
      <c r="F6" s="66" t="s">
        <v>20</v>
      </c>
      <c r="G6" s="227" t="s">
        <v>24</v>
      </c>
      <c r="H6" s="66" t="s">
        <v>20</v>
      </c>
      <c r="I6" s="227" t="s">
        <v>24</v>
      </c>
      <c r="J6" s="66" t="s">
        <v>20</v>
      </c>
      <c r="K6" s="227" t="s">
        <v>24</v>
      </c>
      <c r="L6" s="66" t="s">
        <v>20</v>
      </c>
      <c r="M6" s="227" t="s">
        <v>24</v>
      </c>
      <c r="N6" s="66" t="s">
        <v>20</v>
      </c>
      <c r="O6" s="227" t="s">
        <v>24</v>
      </c>
      <c r="P6" s="66" t="s">
        <v>20</v>
      </c>
      <c r="Q6" s="227" t="s">
        <v>24</v>
      </c>
      <c r="R6" s="66" t="s">
        <v>20</v>
      </c>
      <c r="S6" s="227" t="s">
        <v>24</v>
      </c>
      <c r="T6" s="66" t="s">
        <v>20</v>
      </c>
      <c r="U6" s="227" t="s">
        <v>24</v>
      </c>
      <c r="V6" s="66" t="s">
        <v>20</v>
      </c>
      <c r="W6" s="227" t="s">
        <v>24</v>
      </c>
      <c r="X6" s="66" t="s">
        <v>20</v>
      </c>
      <c r="Y6" s="227" t="s">
        <v>24</v>
      </c>
      <c r="Z6" s="66" t="s">
        <v>20</v>
      </c>
      <c r="AA6" s="227" t="s">
        <v>24</v>
      </c>
      <c r="AB6" s="66" t="s">
        <v>20</v>
      </c>
      <c r="AC6" s="67" t="s">
        <v>21</v>
      </c>
      <c r="AD6" s="273" t="s">
        <v>24</v>
      </c>
      <c r="AE6" s="68" t="s">
        <v>22</v>
      </c>
      <c r="AG6" s="119"/>
      <c r="AH6" s="163" t="s">
        <v>31</v>
      </c>
      <c r="AI6" s="164" t="s">
        <v>31</v>
      </c>
    </row>
    <row r="7" spans="1:35" ht="12.2" customHeight="1" x14ac:dyDescent="0.25">
      <c r="B7" s="43"/>
      <c r="C7" s="133"/>
      <c r="D7" s="44"/>
      <c r="E7" s="228"/>
      <c r="F7" s="45"/>
      <c r="G7" s="228"/>
      <c r="H7" s="45"/>
      <c r="I7" s="228"/>
      <c r="J7" s="45"/>
      <c r="K7" s="228"/>
      <c r="L7" s="45"/>
      <c r="M7" s="228"/>
      <c r="N7" s="45"/>
      <c r="O7" s="228"/>
      <c r="P7" s="45"/>
      <c r="Q7" s="228"/>
      <c r="R7" s="45"/>
      <c r="S7" s="228"/>
      <c r="T7" s="45"/>
      <c r="U7" s="228"/>
      <c r="V7" s="45"/>
      <c r="W7" s="228"/>
      <c r="X7" s="45"/>
      <c r="Y7" s="228"/>
      <c r="Z7" s="45"/>
      <c r="AA7" s="228"/>
      <c r="AB7" s="45"/>
      <c r="AC7" s="69"/>
      <c r="AD7" s="70"/>
      <c r="AE7" s="29"/>
      <c r="AH7" s="165"/>
      <c r="AI7" s="166"/>
    </row>
    <row r="8" spans="1:35" ht="12.2" customHeight="1" x14ac:dyDescent="0.25">
      <c r="A8" s="204"/>
      <c r="B8" s="43" t="s">
        <v>109</v>
      </c>
      <c r="C8" s="133"/>
      <c r="D8" s="278"/>
      <c r="E8" s="233">
        <f>$AD8/12</f>
        <v>18.333333333333332</v>
      </c>
      <c r="F8" s="274"/>
      <c r="G8" s="233">
        <f>$AD8/12</f>
        <v>18.333333333333332</v>
      </c>
      <c r="H8" s="274"/>
      <c r="I8" s="233">
        <f>$AD8/12</f>
        <v>18.333333333333332</v>
      </c>
      <c r="J8" s="274"/>
      <c r="K8" s="233">
        <f>$AD8/12</f>
        <v>18.333333333333332</v>
      </c>
      <c r="L8" s="274"/>
      <c r="M8" s="233">
        <f>$AD8/12</f>
        <v>18.333333333333332</v>
      </c>
      <c r="N8" s="274"/>
      <c r="O8" s="233">
        <f>$AD8/12</f>
        <v>18.333333333333332</v>
      </c>
      <c r="P8" s="274"/>
      <c r="Q8" s="233">
        <f>$AD8/12</f>
        <v>18.333333333333332</v>
      </c>
      <c r="R8" s="274"/>
      <c r="S8" s="233">
        <f>$AD8/12</f>
        <v>18.333333333333332</v>
      </c>
      <c r="T8" s="274"/>
      <c r="U8" s="233">
        <f>$AD8/12</f>
        <v>18.333333333333332</v>
      </c>
      <c r="V8" s="274"/>
      <c r="W8" s="233">
        <f>$AD8/12</f>
        <v>18.333333333333332</v>
      </c>
      <c r="X8" s="274"/>
      <c r="Y8" s="233">
        <f>$AD8/12</f>
        <v>18.333333333333332</v>
      </c>
      <c r="Z8" s="274"/>
      <c r="AA8" s="233">
        <f>$AD8/12</f>
        <v>18.333333333333332</v>
      </c>
      <c r="AB8" s="274"/>
      <c r="AC8" s="275"/>
      <c r="AD8" s="276">
        <v>220</v>
      </c>
      <c r="AE8" s="277"/>
      <c r="AH8" s="167"/>
      <c r="AI8" s="166"/>
    </row>
    <row r="9" spans="1:35" ht="12.2" customHeight="1" x14ac:dyDescent="0.25">
      <c r="B9" s="203" t="str">
        <f>'Master Staff List'!C8</f>
        <v>Principal Technical Officer</v>
      </c>
      <c r="C9" s="134"/>
      <c r="D9" s="40"/>
      <c r="E9" s="228">
        <f>SUMIF(Package!$C$15:$C$41,$B9,Package!D$15:D$41)</f>
        <v>0</v>
      </c>
      <c r="F9" s="15">
        <f>IFERROR(VLOOKUP($B9,'Master Staff List'!$C$8:$D$57,2,FALSE),0)*E9</f>
        <v>0</v>
      </c>
      <c r="G9" s="228">
        <f>SUMIF(Package!$C$15:$C$41,$B9,Package!E$15:E$41)</f>
        <v>0</v>
      </c>
      <c r="H9" s="15">
        <f>IFERROR(VLOOKUP($B9,'Master Staff List'!$C$8:$D$57,2,FALSE),0)*G9</f>
        <v>0</v>
      </c>
      <c r="I9" s="228">
        <f>SUMIF(Package!$C$15:$C$41,$B9,Package!F$15:F$41)</f>
        <v>0</v>
      </c>
      <c r="J9" s="15">
        <f>IFERROR(VLOOKUP($B9,'Master Staff List'!$C$8:$D$57,2,FALSE),0)*I9</f>
        <v>0</v>
      </c>
      <c r="K9" s="228">
        <f>SUMIF(Package!$C$15:$C$41,$B9,Package!G$15:G$41)</f>
        <v>0</v>
      </c>
      <c r="L9" s="15">
        <f>IFERROR(VLOOKUP($B9,'Master Staff List'!$C$8:$D$57,2,FALSE),0)*K9</f>
        <v>0</v>
      </c>
      <c r="M9" s="228">
        <f>SUMIF(Package!$C$15:$C$41,$B9,Package!H$15:H$41)</f>
        <v>0</v>
      </c>
      <c r="N9" s="15">
        <f>IFERROR(VLOOKUP($B9,'Master Staff List'!$C$8:$D$57,2,FALSE),0)*M9</f>
        <v>0</v>
      </c>
      <c r="O9" s="228">
        <f>SUMIF(Package!$C$15:$C$41,$B9,Package!I$15:I$41)</f>
        <v>0</v>
      </c>
      <c r="P9" s="15">
        <f>IFERROR(VLOOKUP($B9,'Master Staff List'!$C$8:$D$57,2,FALSE),0)*O9</f>
        <v>0</v>
      </c>
      <c r="Q9" s="228">
        <f>SUMIF(Package!$C$15:$C$41,$B9,Package!J$15:J$41)</f>
        <v>0</v>
      </c>
      <c r="R9" s="15">
        <f>IFERROR(VLOOKUP($B9,'Master Staff List'!$C$8:$D$57,2,FALSE),0)*Q9</f>
        <v>0</v>
      </c>
      <c r="S9" s="228">
        <f>SUMIF(Package!$C$15:$C$41,$B9,Package!K$15:K$41)</f>
        <v>0</v>
      </c>
      <c r="T9" s="15">
        <f>IFERROR(VLOOKUP($B9,'Master Staff List'!$C$8:$D$57,2,FALSE),0)*S9</f>
        <v>0</v>
      </c>
      <c r="U9" s="228">
        <f>SUMIF(Package!$C$15:$C$41,$B9,Package!L$15:L$41)</f>
        <v>0</v>
      </c>
      <c r="V9" s="15">
        <f>IFERROR(VLOOKUP($B9,'Master Staff List'!$C$8:$D$57,2,FALSE),0)*U9</f>
        <v>0</v>
      </c>
      <c r="W9" s="228">
        <f>SUMIF(Package!$C$15:$C$41,$B9,Package!M$15:M$41)</f>
        <v>0</v>
      </c>
      <c r="X9" s="15">
        <f>IFERROR(VLOOKUP($B9,'Master Staff List'!$C$8:$D$57,2,FALSE),0)*W9</f>
        <v>0</v>
      </c>
      <c r="Y9" s="228">
        <f>SUMIF(Package!$C$15:$C$41,$B9,Package!N$15:N$41)</f>
        <v>0</v>
      </c>
      <c r="Z9" s="15">
        <f>IFERROR(VLOOKUP($B9,'Master Staff List'!$C$8:$D$57,2,FALSE),0)*Y9</f>
        <v>0</v>
      </c>
      <c r="AA9" s="228">
        <f>SUMIF(Package!$C$15:$C$41,$B9,Package!O$15:O$41)</f>
        <v>0</v>
      </c>
      <c r="AB9" s="15">
        <f>IFERROR(VLOOKUP($B9,'Master Staff List'!$C$8:$D$57,2,FALSE),0)*AA9</f>
        <v>0</v>
      </c>
      <c r="AC9" s="19">
        <f>SUM(F9,H9,J9,T9,V9,X9,Z9,AB9,L9,N9,P9,R9)</f>
        <v>0</v>
      </c>
      <c r="AD9" s="28">
        <f>SUM(E9,G9,I9,S9,U9,W9,Y9,AA9,K9,M9,O9,Q9)</f>
        <v>0</v>
      </c>
      <c r="AE9" s="29">
        <f>AD9/AD$8</f>
        <v>0</v>
      </c>
      <c r="AH9" s="168">
        <f>SUM(F9,H9,J9,L9,N9,P9,R9,T9,V9,X9,Z9,AB9)-AC9</f>
        <v>0</v>
      </c>
      <c r="AI9" s="169">
        <f>IF(AND(AD9&gt;0,AC9=0),1,0)</f>
        <v>0</v>
      </c>
    </row>
    <row r="10" spans="1:35" ht="12.2" customHeight="1" x14ac:dyDescent="0.25">
      <c r="B10" s="203" t="str">
        <f>'Master Staff List'!C9</f>
        <v>Senior Technical Officer</v>
      </c>
      <c r="C10" s="134"/>
      <c r="D10" s="40"/>
      <c r="E10" s="228">
        <f>SUMIF(Package!$C$15:$C$41,$B10,Package!D$15:D$41)</f>
        <v>0</v>
      </c>
      <c r="F10" s="15">
        <f>IFERROR(VLOOKUP($B10,'Master Staff List'!$C$8:$D$57,2,FALSE),0)*E10</f>
        <v>0</v>
      </c>
      <c r="G10" s="228">
        <f>SUMIF(Package!$C$15:$C$41,$B10,Package!E$15:E$41)</f>
        <v>0</v>
      </c>
      <c r="H10" s="15">
        <f>IFERROR(VLOOKUP($B10,'Master Staff List'!$C$8:$D$57,2,FALSE),0)*G10</f>
        <v>0</v>
      </c>
      <c r="I10" s="228">
        <f>SUMIF(Package!$C$15:$C$41,$B10,Package!F$15:F$41)</f>
        <v>0</v>
      </c>
      <c r="J10" s="15">
        <f>IFERROR(VLOOKUP($B10,'Master Staff List'!$C$8:$D$57,2,FALSE),0)*I10</f>
        <v>0</v>
      </c>
      <c r="K10" s="228">
        <f>SUMIF(Package!$C$15:$C$41,$B10,Package!G$15:G$41)</f>
        <v>0</v>
      </c>
      <c r="L10" s="15">
        <f>IFERROR(VLOOKUP($B10,'Master Staff List'!$C$8:$D$57,2,FALSE),0)*K10</f>
        <v>0</v>
      </c>
      <c r="M10" s="228">
        <f>SUMIF(Package!$C$15:$C$41,$B10,Package!H$15:H$41)</f>
        <v>0</v>
      </c>
      <c r="N10" s="15">
        <f>IFERROR(VLOOKUP($B10,'Master Staff List'!$C$8:$D$57,2,FALSE),0)*M10</f>
        <v>0</v>
      </c>
      <c r="O10" s="228">
        <f>SUMIF(Package!$C$15:$C$41,$B10,Package!I$15:I$41)</f>
        <v>0</v>
      </c>
      <c r="P10" s="15">
        <f>IFERROR(VLOOKUP($B10,'Master Staff List'!$C$8:$D$57,2,FALSE),0)*O10</f>
        <v>0</v>
      </c>
      <c r="Q10" s="228">
        <f>SUMIF(Package!$C$15:$C$41,$B10,Package!J$15:J$41)</f>
        <v>0</v>
      </c>
      <c r="R10" s="15">
        <f>IFERROR(VLOOKUP($B10,'Master Staff List'!$C$8:$D$57,2,FALSE),0)*Q10</f>
        <v>0</v>
      </c>
      <c r="S10" s="228">
        <f>SUMIF(Package!$C$15:$C$41,$B10,Package!K$15:K$41)</f>
        <v>0</v>
      </c>
      <c r="T10" s="15">
        <f>IFERROR(VLOOKUP($B10,'Master Staff List'!$C$8:$D$57,2,FALSE),0)*S10</f>
        <v>0</v>
      </c>
      <c r="U10" s="228">
        <f>SUMIF(Package!$C$15:$C$41,$B10,Package!L$15:L$41)</f>
        <v>0</v>
      </c>
      <c r="V10" s="15">
        <f>IFERROR(VLOOKUP($B10,'Master Staff List'!$C$8:$D$57,2,FALSE),0)*U10</f>
        <v>0</v>
      </c>
      <c r="W10" s="228">
        <f>SUMIF(Package!$C$15:$C$41,$B10,Package!M$15:M$41)</f>
        <v>0</v>
      </c>
      <c r="X10" s="15">
        <f>IFERROR(VLOOKUP($B10,'Master Staff List'!$C$8:$D$57,2,FALSE),0)*W10</f>
        <v>0</v>
      </c>
      <c r="Y10" s="228">
        <f>SUMIF(Package!$C$15:$C$41,$B10,Package!N$15:N$41)</f>
        <v>0</v>
      </c>
      <c r="Z10" s="15">
        <f>IFERROR(VLOOKUP($B10,'Master Staff List'!$C$8:$D$57,2,FALSE),0)*Y10</f>
        <v>0</v>
      </c>
      <c r="AA10" s="228">
        <f>SUMIF(Package!$C$15:$C$41,$B10,Package!O$15:O$41)</f>
        <v>0</v>
      </c>
      <c r="AB10" s="15">
        <f>IFERROR(VLOOKUP($B10,'Master Staff List'!$C$8:$D$57,2,FALSE),0)*AA10</f>
        <v>0</v>
      </c>
      <c r="AC10" s="19">
        <f>SUM(F10,H10,J10,T10,V10,X10,Z10,AB10,L10,N10,P10,R10)</f>
        <v>0</v>
      </c>
      <c r="AD10" s="28">
        <f>SUM(E10,G10,I10,S10,U10,W10,Y10,AA10,K10,M10,O10,Q10)</f>
        <v>0</v>
      </c>
      <c r="AE10" s="29">
        <f t="shared" ref="AE10:AE37" si="0">AD10/AD$8</f>
        <v>0</v>
      </c>
      <c r="AH10" s="168">
        <f t="shared" ref="AH10:AH37" si="1">SUM(F10,H10,J10,L10,N10,P10,R10,T10,V10,X10,Z10,AB10)-AC10</f>
        <v>0</v>
      </c>
      <c r="AI10" s="168">
        <f t="shared" ref="AI10:AI37" si="2">IF(AND(AD10&gt;0,AC10=0),1,0)</f>
        <v>0</v>
      </c>
    </row>
    <row r="11" spans="1:35" ht="12.2" customHeight="1" x14ac:dyDescent="0.25">
      <c r="B11" s="203" t="str">
        <f>'Master Staff List'!C10</f>
        <v>Technical Officer</v>
      </c>
      <c r="C11" s="134"/>
      <c r="D11" s="40"/>
      <c r="E11" s="228">
        <f>SUMIF(Package!$C$15:$C$41,$B11,Package!D$15:D$41)</f>
        <v>0</v>
      </c>
      <c r="F11" s="15">
        <f>IFERROR(VLOOKUP($B11,'Master Staff List'!$C$8:$D$57,2,FALSE),0)*E11</f>
        <v>0</v>
      </c>
      <c r="G11" s="228">
        <f>SUMIF(Package!$C$15:$C$41,$B11,Package!E$15:E$41)</f>
        <v>0</v>
      </c>
      <c r="H11" s="15">
        <f>IFERROR(VLOOKUP($B11,'Master Staff List'!$C$8:$D$57,2,FALSE),0)*G11</f>
        <v>0</v>
      </c>
      <c r="I11" s="228">
        <f>SUMIF(Package!$C$15:$C$41,$B11,Package!F$15:F$41)</f>
        <v>0</v>
      </c>
      <c r="J11" s="15">
        <f>IFERROR(VLOOKUP($B11,'Master Staff List'!$C$8:$D$57,2,FALSE),0)*I11</f>
        <v>0</v>
      </c>
      <c r="K11" s="228">
        <f>SUMIF(Package!$C$15:$C$41,$B11,Package!G$15:G$41)</f>
        <v>10</v>
      </c>
      <c r="L11" s="15">
        <f>IFERROR(VLOOKUP($B11,'Master Staff List'!$C$8:$D$57,2,FALSE),0)*K11</f>
        <v>3000</v>
      </c>
      <c r="M11" s="228">
        <f>SUMIF(Package!$C$15:$C$41,$B11,Package!H$15:H$41)</f>
        <v>0</v>
      </c>
      <c r="N11" s="15">
        <f>IFERROR(VLOOKUP($B11,'Master Staff List'!$C$8:$D$57,2,FALSE),0)*M11</f>
        <v>0</v>
      </c>
      <c r="O11" s="228">
        <f>SUMIF(Package!$C$15:$C$41,$B11,Package!I$15:I$41)</f>
        <v>0</v>
      </c>
      <c r="P11" s="15">
        <f>IFERROR(VLOOKUP($B11,'Master Staff List'!$C$8:$D$57,2,FALSE),0)*O11</f>
        <v>0</v>
      </c>
      <c r="Q11" s="228">
        <f>SUMIF(Package!$C$15:$C$41,$B11,Package!J$15:J$41)</f>
        <v>0</v>
      </c>
      <c r="R11" s="15">
        <f>IFERROR(VLOOKUP($B11,'Master Staff List'!$C$8:$D$57,2,FALSE),0)*Q11</f>
        <v>0</v>
      </c>
      <c r="S11" s="228">
        <f>SUMIF(Package!$C$15:$C$41,$B11,Package!K$15:K$41)</f>
        <v>0</v>
      </c>
      <c r="T11" s="15">
        <f>IFERROR(VLOOKUP($B11,'Master Staff List'!$C$8:$D$57,2,FALSE),0)*S11</f>
        <v>0</v>
      </c>
      <c r="U11" s="228">
        <f>SUMIF(Package!$C$15:$C$41,$B11,Package!L$15:L$41)</f>
        <v>0</v>
      </c>
      <c r="V11" s="15">
        <f>IFERROR(VLOOKUP($B11,'Master Staff List'!$C$8:$D$57,2,FALSE),0)*U11</f>
        <v>0</v>
      </c>
      <c r="W11" s="228">
        <f>SUMIF(Package!$C$15:$C$41,$B11,Package!M$15:M$41)</f>
        <v>0</v>
      </c>
      <c r="X11" s="15">
        <f>IFERROR(VLOOKUP($B11,'Master Staff List'!$C$8:$D$57,2,FALSE),0)*W11</f>
        <v>0</v>
      </c>
      <c r="Y11" s="228">
        <f>SUMIF(Package!$C$15:$C$41,$B11,Package!N$15:N$41)</f>
        <v>0</v>
      </c>
      <c r="Z11" s="15">
        <f>IFERROR(VLOOKUP($B11,'Master Staff List'!$C$8:$D$57,2,FALSE),0)*Y11</f>
        <v>0</v>
      </c>
      <c r="AA11" s="228">
        <f>SUMIF(Package!$C$15:$C$41,$B11,Package!O$15:O$41)</f>
        <v>0</v>
      </c>
      <c r="AB11" s="15">
        <f>IFERROR(VLOOKUP($B11,'Master Staff List'!$C$8:$D$57,2,FALSE),0)*AA11</f>
        <v>0</v>
      </c>
      <c r="AC11" s="19">
        <f>SUM(F11,H11,J11,T11,V11,X11,Z11,AB11,L11,N11,P11,R11)</f>
        <v>3000</v>
      </c>
      <c r="AD11" s="28">
        <f>SUM(E11,G11,I11,S11,U11,W11,Y11,AA11,K11,M11,O11,Q11)</f>
        <v>10</v>
      </c>
      <c r="AE11" s="29">
        <f t="shared" si="0"/>
        <v>4.5454545454545456E-2</v>
      </c>
      <c r="AH11" s="168">
        <f t="shared" si="1"/>
        <v>0</v>
      </c>
      <c r="AI11" s="168">
        <f t="shared" si="2"/>
        <v>0</v>
      </c>
    </row>
    <row r="12" spans="1:35" ht="12.2" customHeight="1" x14ac:dyDescent="0.25">
      <c r="B12" s="203" t="str">
        <f>'Master Staff List'!C11</f>
        <v>Content Expert</v>
      </c>
      <c r="C12" s="134"/>
      <c r="D12" s="40"/>
      <c r="E12" s="228">
        <f>SUMIF(Package!$C$15:$C$41,$B12,Package!D$15:D$41)</f>
        <v>0</v>
      </c>
      <c r="F12" s="15">
        <f>IFERROR(VLOOKUP($B12,'Master Staff List'!$C$8:$D$57,2,FALSE),0)*E12</f>
        <v>0</v>
      </c>
      <c r="G12" s="228">
        <f>SUMIF(Package!$C$15:$C$41,$B12,Package!E$15:E$41)</f>
        <v>0</v>
      </c>
      <c r="H12" s="15">
        <f>IFERROR(VLOOKUP($B12,'Master Staff List'!$C$8:$D$57,2,FALSE),0)*G12</f>
        <v>0</v>
      </c>
      <c r="I12" s="228">
        <f>SUMIF(Package!$C$15:$C$41,$B12,Package!F$15:F$41)</f>
        <v>0</v>
      </c>
      <c r="J12" s="15">
        <f>IFERROR(VLOOKUP($B12,'Master Staff List'!$C$8:$D$57,2,FALSE),0)*I12</f>
        <v>0</v>
      </c>
      <c r="K12" s="228">
        <f>SUMIF(Package!$C$15:$C$41,$B12,Package!G$15:G$41)</f>
        <v>0</v>
      </c>
      <c r="L12" s="15">
        <f>IFERROR(VLOOKUP($B12,'Master Staff List'!$C$8:$D$57,2,FALSE),0)*K12</f>
        <v>0</v>
      </c>
      <c r="M12" s="228">
        <f>SUMIF(Package!$C$15:$C$41,$B12,Package!H$15:H$41)</f>
        <v>0</v>
      </c>
      <c r="N12" s="15">
        <f>IFERROR(VLOOKUP($B12,'Master Staff List'!$C$8:$D$57,2,FALSE),0)*M12</f>
        <v>0</v>
      </c>
      <c r="O12" s="228">
        <f>SUMIF(Package!$C$15:$C$41,$B12,Package!I$15:I$41)</f>
        <v>0</v>
      </c>
      <c r="P12" s="15">
        <f>IFERROR(VLOOKUP($B12,'Master Staff List'!$C$8:$D$57,2,FALSE),0)*O12</f>
        <v>0</v>
      </c>
      <c r="Q12" s="228">
        <f>SUMIF(Package!$C$15:$C$41,$B12,Package!J$15:J$41)</f>
        <v>0</v>
      </c>
      <c r="R12" s="15">
        <f>IFERROR(VLOOKUP($B12,'Master Staff List'!$C$8:$D$57,2,FALSE),0)*Q12</f>
        <v>0</v>
      </c>
      <c r="S12" s="228">
        <f>SUMIF(Package!$C$15:$C$41,$B12,Package!K$15:K$41)</f>
        <v>0</v>
      </c>
      <c r="T12" s="15">
        <f>IFERROR(VLOOKUP($B12,'Master Staff List'!$C$8:$D$57,2,FALSE),0)*S12</f>
        <v>0</v>
      </c>
      <c r="U12" s="228">
        <f>SUMIF(Package!$C$15:$C$41,$B12,Package!L$15:L$41)</f>
        <v>0</v>
      </c>
      <c r="V12" s="15">
        <f>IFERROR(VLOOKUP($B12,'Master Staff List'!$C$8:$D$57,2,FALSE),0)*U12</f>
        <v>0</v>
      </c>
      <c r="W12" s="228">
        <f>SUMIF(Package!$C$15:$C$41,$B12,Package!M$15:M$41)</f>
        <v>0</v>
      </c>
      <c r="X12" s="15">
        <f>IFERROR(VLOOKUP($B12,'Master Staff List'!$C$8:$D$57,2,FALSE),0)*W12</f>
        <v>0</v>
      </c>
      <c r="Y12" s="228">
        <f>SUMIF(Package!$C$15:$C$41,$B12,Package!N$15:N$41)</f>
        <v>0</v>
      </c>
      <c r="Z12" s="15">
        <f>IFERROR(VLOOKUP($B12,'Master Staff List'!$C$8:$D$57,2,FALSE),0)*Y12</f>
        <v>0</v>
      </c>
      <c r="AA12" s="228">
        <f>SUMIF(Package!$C$15:$C$41,$B12,Package!O$15:O$41)</f>
        <v>0</v>
      </c>
      <c r="AB12" s="15">
        <f>IFERROR(VLOOKUP($B12,'Master Staff List'!$C$8:$D$57,2,FALSE),0)*AA12</f>
        <v>0</v>
      </c>
      <c r="AC12" s="19">
        <f>SUM(F12,H12,J12,T12,V12,X12,Z12,AB12,L12,N12,P12,R12)</f>
        <v>0</v>
      </c>
      <c r="AD12" s="28">
        <f>SUM(E12,G12,I12,S12,U12,W12,Y12,AA12,K12,M12,O12,Q12)</f>
        <v>0</v>
      </c>
      <c r="AE12" s="29">
        <f t="shared" si="0"/>
        <v>0</v>
      </c>
      <c r="AH12" s="168">
        <f t="shared" si="1"/>
        <v>0</v>
      </c>
      <c r="AI12" s="168">
        <f t="shared" si="2"/>
        <v>0</v>
      </c>
    </row>
    <row r="13" spans="1:35" ht="12.2" customHeight="1" x14ac:dyDescent="0.25">
      <c r="B13" s="203" t="str">
        <f>'Master Staff List'!C12</f>
        <v>Vice President</v>
      </c>
      <c r="C13" s="134"/>
      <c r="D13" s="40"/>
      <c r="E13" s="228">
        <f>SUMIF(Package!$C$15:$C$41,$B13,Package!D$15:D$41)</f>
        <v>0</v>
      </c>
      <c r="F13" s="15">
        <f>IFERROR(VLOOKUP($B13,'Master Staff List'!$C$8:$D$57,2,FALSE),0)*E13</f>
        <v>0</v>
      </c>
      <c r="G13" s="228">
        <f>SUMIF(Package!$C$15:$C$41,$B13,Package!E$15:E$41)</f>
        <v>0</v>
      </c>
      <c r="H13" s="15">
        <f>IFERROR(VLOOKUP($B13,'Master Staff List'!$C$8:$D$57,2,FALSE),0)*G13</f>
        <v>0</v>
      </c>
      <c r="I13" s="228">
        <f>SUMIF(Package!$C$15:$C$41,$B13,Package!F$15:F$41)</f>
        <v>0</v>
      </c>
      <c r="J13" s="15">
        <f>IFERROR(VLOOKUP($B13,'Master Staff List'!$C$8:$D$57,2,FALSE),0)*I13</f>
        <v>0</v>
      </c>
      <c r="K13" s="228">
        <f>SUMIF(Package!$C$15:$C$41,$B13,Package!G$15:G$41)</f>
        <v>0</v>
      </c>
      <c r="L13" s="15">
        <f>IFERROR(VLOOKUP($B13,'Master Staff List'!$C$8:$D$57,2,FALSE),0)*K13</f>
        <v>0</v>
      </c>
      <c r="M13" s="228">
        <f>SUMIF(Package!$C$15:$C$41,$B13,Package!H$15:H$41)</f>
        <v>0</v>
      </c>
      <c r="N13" s="15">
        <f>IFERROR(VLOOKUP($B13,'Master Staff List'!$C$8:$D$57,2,FALSE),0)*M13</f>
        <v>0</v>
      </c>
      <c r="O13" s="228">
        <f>SUMIF(Package!$C$15:$C$41,$B13,Package!I$15:I$41)</f>
        <v>0</v>
      </c>
      <c r="P13" s="15">
        <f>IFERROR(VLOOKUP($B13,'Master Staff List'!$C$8:$D$57,2,FALSE),0)*O13</f>
        <v>0</v>
      </c>
      <c r="Q13" s="228">
        <f>SUMIF(Package!$C$15:$C$41,$B13,Package!J$15:J$41)</f>
        <v>0</v>
      </c>
      <c r="R13" s="15">
        <f>IFERROR(VLOOKUP($B13,'Master Staff List'!$C$8:$D$57,2,FALSE),0)*Q13</f>
        <v>0</v>
      </c>
      <c r="S13" s="228">
        <f>SUMIF(Package!$C$15:$C$41,$B13,Package!K$15:K$41)</f>
        <v>0</v>
      </c>
      <c r="T13" s="15">
        <f>IFERROR(VLOOKUP($B13,'Master Staff List'!$C$8:$D$57,2,FALSE),0)*S13</f>
        <v>0</v>
      </c>
      <c r="U13" s="228">
        <f>SUMIF(Package!$C$15:$C$41,$B13,Package!L$15:L$41)</f>
        <v>0</v>
      </c>
      <c r="V13" s="15">
        <f>IFERROR(VLOOKUP($B13,'Master Staff List'!$C$8:$D$57,2,FALSE),0)*U13</f>
        <v>0</v>
      </c>
      <c r="W13" s="228">
        <f>SUMIF(Package!$C$15:$C$41,$B13,Package!M$15:M$41)</f>
        <v>0</v>
      </c>
      <c r="X13" s="15">
        <f>IFERROR(VLOOKUP($B13,'Master Staff List'!$C$8:$D$57,2,FALSE),0)*W13</f>
        <v>0</v>
      </c>
      <c r="Y13" s="228">
        <f>SUMIF(Package!$C$15:$C$41,$B13,Package!N$15:N$41)</f>
        <v>0</v>
      </c>
      <c r="Z13" s="15">
        <f>IFERROR(VLOOKUP($B13,'Master Staff List'!$C$8:$D$57,2,FALSE),0)*Y13</f>
        <v>0</v>
      </c>
      <c r="AA13" s="228">
        <f>SUMIF(Package!$C$15:$C$41,$B13,Package!O$15:O$41)</f>
        <v>0</v>
      </c>
      <c r="AB13" s="15">
        <f>IFERROR(VLOOKUP($B13,'Master Staff List'!$C$8:$D$57,2,FALSE),0)*AA13</f>
        <v>0</v>
      </c>
      <c r="AC13" s="19">
        <f t="shared" ref="AC13:AC40" si="3">SUM(F13,H13,J13,T13,V13,X13,Z13,AB13,L13,N13,P13,R13)</f>
        <v>0</v>
      </c>
      <c r="AD13" s="28">
        <f t="shared" ref="AD13:AD40" si="4">SUM(E13,G13,I13,S13,U13,W13,Y13,AA13,K13,M13,O13,Q13)</f>
        <v>0</v>
      </c>
      <c r="AE13" s="29">
        <f t="shared" si="0"/>
        <v>0</v>
      </c>
      <c r="AH13" s="168">
        <f t="shared" si="1"/>
        <v>0</v>
      </c>
      <c r="AI13" s="168">
        <f t="shared" si="2"/>
        <v>0</v>
      </c>
    </row>
    <row r="14" spans="1:35" ht="12.2" customHeight="1" x14ac:dyDescent="0.25">
      <c r="B14" s="203" t="str">
        <f>'Master Staff List'!C13</f>
        <v>Platform Developer</v>
      </c>
      <c r="C14" s="134"/>
      <c r="D14" s="40"/>
      <c r="E14" s="228">
        <f>SUMIF(Package!$C$15:$C$41,$B14,Package!D$15:D$41)</f>
        <v>0</v>
      </c>
      <c r="F14" s="15">
        <f>IFERROR(VLOOKUP($B14,'Master Staff List'!$C$8:$D$57,2,FALSE),0)*E14</f>
        <v>0</v>
      </c>
      <c r="G14" s="228">
        <f>SUMIF(Package!$C$15:$C$41,$B14,Package!E$15:E$41)</f>
        <v>0</v>
      </c>
      <c r="H14" s="15">
        <f>IFERROR(VLOOKUP($B14,'Master Staff List'!$C$8:$D$57,2,FALSE),0)*G14</f>
        <v>0</v>
      </c>
      <c r="I14" s="228">
        <f>SUMIF(Package!$C$15:$C$41,$B14,Package!F$15:F$41)</f>
        <v>0</v>
      </c>
      <c r="J14" s="15">
        <f>IFERROR(VLOOKUP($B14,'Master Staff List'!$C$8:$D$57,2,FALSE),0)*I14</f>
        <v>0</v>
      </c>
      <c r="K14" s="228">
        <f>SUMIF(Package!$C$15:$C$41,$B14,Package!G$15:G$41)</f>
        <v>0</v>
      </c>
      <c r="L14" s="15">
        <f>IFERROR(VLOOKUP($B14,'Master Staff List'!$C$8:$D$57,2,FALSE),0)*K14</f>
        <v>0</v>
      </c>
      <c r="M14" s="228">
        <f>SUMIF(Package!$C$15:$C$41,$B14,Package!H$15:H$41)</f>
        <v>0</v>
      </c>
      <c r="N14" s="15">
        <f>IFERROR(VLOOKUP($B14,'Master Staff List'!$C$8:$D$57,2,FALSE),0)*M14</f>
        <v>0</v>
      </c>
      <c r="O14" s="228">
        <f>SUMIF(Package!$C$15:$C$41,$B14,Package!I$15:I$41)</f>
        <v>0</v>
      </c>
      <c r="P14" s="15">
        <f>IFERROR(VLOOKUP($B14,'Master Staff List'!$C$8:$D$57,2,FALSE),0)*O14</f>
        <v>0</v>
      </c>
      <c r="Q14" s="228">
        <f>SUMIF(Package!$C$15:$C$41,$B14,Package!J$15:J$41)</f>
        <v>0</v>
      </c>
      <c r="R14" s="15">
        <f>IFERROR(VLOOKUP($B14,'Master Staff List'!$C$8:$D$57,2,FALSE),0)*Q14</f>
        <v>0</v>
      </c>
      <c r="S14" s="228">
        <f>SUMIF(Package!$C$15:$C$41,$B14,Package!K$15:K$41)</f>
        <v>0</v>
      </c>
      <c r="T14" s="15">
        <f>IFERROR(VLOOKUP($B14,'Master Staff List'!$C$8:$D$57,2,FALSE),0)*S14</f>
        <v>0</v>
      </c>
      <c r="U14" s="228">
        <f>SUMIF(Package!$C$15:$C$41,$B14,Package!L$15:L$41)</f>
        <v>0</v>
      </c>
      <c r="V14" s="15">
        <f>IFERROR(VLOOKUP($B14,'Master Staff List'!$C$8:$D$57,2,FALSE),0)*U14</f>
        <v>0</v>
      </c>
      <c r="W14" s="228">
        <f>SUMIF(Package!$C$15:$C$41,$B14,Package!M$15:M$41)</f>
        <v>0</v>
      </c>
      <c r="X14" s="15">
        <f>IFERROR(VLOOKUP($B14,'Master Staff List'!$C$8:$D$57,2,FALSE),0)*W14</f>
        <v>0</v>
      </c>
      <c r="Y14" s="228">
        <f>SUMIF(Package!$C$15:$C$41,$B14,Package!N$15:N$41)</f>
        <v>0</v>
      </c>
      <c r="Z14" s="15">
        <f>IFERROR(VLOOKUP($B14,'Master Staff List'!$C$8:$D$57,2,FALSE),0)*Y14</f>
        <v>0</v>
      </c>
      <c r="AA14" s="228">
        <f>SUMIF(Package!$C$15:$C$41,$B14,Package!O$15:O$41)</f>
        <v>0</v>
      </c>
      <c r="AB14" s="15">
        <f>IFERROR(VLOOKUP($B14,'Master Staff List'!$C$8:$D$57,2,FALSE),0)*AA14</f>
        <v>0</v>
      </c>
      <c r="AC14" s="19">
        <f t="shared" si="3"/>
        <v>0</v>
      </c>
      <c r="AD14" s="28">
        <f t="shared" si="4"/>
        <v>0</v>
      </c>
      <c r="AE14" s="29">
        <f t="shared" si="0"/>
        <v>0</v>
      </c>
      <c r="AH14" s="168">
        <f t="shared" si="1"/>
        <v>0</v>
      </c>
      <c r="AI14" s="168">
        <f t="shared" si="2"/>
        <v>0</v>
      </c>
    </row>
    <row r="15" spans="1:35" ht="12.2" customHeight="1" x14ac:dyDescent="0.25">
      <c r="B15" s="203" t="str">
        <f>'Master Staff List'!C14</f>
        <v>TBD Staff Name 7</v>
      </c>
      <c r="C15" s="134"/>
      <c r="D15" s="40"/>
      <c r="E15" s="228">
        <f>SUMIF(Package!$C$15:$C$41,$B15,Package!D$15:D$41)</f>
        <v>0</v>
      </c>
      <c r="F15" s="15">
        <f>IFERROR(VLOOKUP($B15,'Master Staff List'!$C$8:$D$57,2,FALSE),0)*E15</f>
        <v>0</v>
      </c>
      <c r="G15" s="228">
        <f>SUMIF(Package!$C$15:$C$41,$B15,Package!E$15:E$41)</f>
        <v>0</v>
      </c>
      <c r="H15" s="15">
        <f>IFERROR(VLOOKUP($B15,'Master Staff List'!$C$8:$D$57,2,FALSE),0)*G15</f>
        <v>0</v>
      </c>
      <c r="I15" s="228">
        <f>SUMIF(Package!$C$15:$C$41,$B15,Package!F$15:F$41)</f>
        <v>0</v>
      </c>
      <c r="J15" s="15">
        <f>IFERROR(VLOOKUP($B15,'Master Staff List'!$C$8:$D$57,2,FALSE),0)*I15</f>
        <v>0</v>
      </c>
      <c r="K15" s="228">
        <f>SUMIF(Package!$C$15:$C$41,$B15,Package!G$15:G$41)</f>
        <v>0</v>
      </c>
      <c r="L15" s="15">
        <f>IFERROR(VLOOKUP($B15,'Master Staff List'!$C$8:$D$57,2,FALSE),0)*K15</f>
        <v>0</v>
      </c>
      <c r="M15" s="228">
        <f>SUMIF(Package!$C$15:$C$41,$B15,Package!H$15:H$41)</f>
        <v>0</v>
      </c>
      <c r="N15" s="15">
        <f>IFERROR(VLOOKUP($B15,'Master Staff List'!$C$8:$D$57,2,FALSE),0)*M15</f>
        <v>0</v>
      </c>
      <c r="O15" s="228">
        <f>SUMIF(Package!$C$15:$C$41,$B15,Package!I$15:I$41)</f>
        <v>0</v>
      </c>
      <c r="P15" s="15">
        <f>IFERROR(VLOOKUP($B15,'Master Staff List'!$C$8:$D$57,2,FALSE),0)*O15</f>
        <v>0</v>
      </c>
      <c r="Q15" s="228">
        <f>SUMIF(Package!$C$15:$C$41,$B15,Package!J$15:J$41)</f>
        <v>0</v>
      </c>
      <c r="R15" s="15">
        <f>IFERROR(VLOOKUP($B15,'Master Staff List'!$C$8:$D$57,2,FALSE),0)*Q15</f>
        <v>0</v>
      </c>
      <c r="S15" s="228">
        <f>SUMIF(Package!$C$15:$C$41,$B15,Package!K$15:K$41)</f>
        <v>0</v>
      </c>
      <c r="T15" s="15">
        <f>IFERROR(VLOOKUP($B15,'Master Staff List'!$C$8:$D$57,2,FALSE),0)*S15</f>
        <v>0</v>
      </c>
      <c r="U15" s="228">
        <f>SUMIF(Package!$C$15:$C$41,$B15,Package!L$15:L$41)</f>
        <v>0</v>
      </c>
      <c r="V15" s="15">
        <f>IFERROR(VLOOKUP($B15,'Master Staff List'!$C$8:$D$57,2,FALSE),0)*U15</f>
        <v>0</v>
      </c>
      <c r="W15" s="228">
        <f>SUMIF(Package!$C$15:$C$41,$B15,Package!M$15:M$41)</f>
        <v>0</v>
      </c>
      <c r="X15" s="15">
        <f>IFERROR(VLOOKUP($B15,'Master Staff List'!$C$8:$D$57,2,FALSE),0)*W15</f>
        <v>0</v>
      </c>
      <c r="Y15" s="228">
        <f>SUMIF(Package!$C$15:$C$41,$B15,Package!N$15:N$41)</f>
        <v>0</v>
      </c>
      <c r="Z15" s="15">
        <f>IFERROR(VLOOKUP($B15,'Master Staff List'!$C$8:$D$57,2,FALSE),0)*Y15</f>
        <v>0</v>
      </c>
      <c r="AA15" s="228">
        <f>SUMIF(Package!$C$15:$C$41,$B15,Package!O$15:O$41)</f>
        <v>0</v>
      </c>
      <c r="AB15" s="15">
        <f>IFERROR(VLOOKUP($B15,'Master Staff List'!$C$8:$D$57,2,FALSE),0)*AA15</f>
        <v>0</v>
      </c>
      <c r="AC15" s="19">
        <f t="shared" si="3"/>
        <v>0</v>
      </c>
      <c r="AD15" s="28">
        <f t="shared" si="4"/>
        <v>0</v>
      </c>
      <c r="AE15" s="29">
        <f t="shared" si="0"/>
        <v>0</v>
      </c>
      <c r="AH15" s="168">
        <f t="shared" si="1"/>
        <v>0</v>
      </c>
      <c r="AI15" s="168">
        <f t="shared" si="2"/>
        <v>0</v>
      </c>
    </row>
    <row r="16" spans="1:35" ht="12.2" customHeight="1" x14ac:dyDescent="0.25">
      <c r="B16" s="203" t="str">
        <f>'Master Staff List'!C15</f>
        <v>TBD Staff Name 8</v>
      </c>
      <c r="C16" s="134"/>
      <c r="D16" s="40"/>
      <c r="E16" s="228">
        <f>SUMIF(Package!$C$15:$C$41,$B16,Package!D$15:D$41)</f>
        <v>0</v>
      </c>
      <c r="F16" s="15">
        <f>IFERROR(VLOOKUP($B16,'Master Staff List'!$C$8:$D$57,2,FALSE),0)*E16</f>
        <v>0</v>
      </c>
      <c r="G16" s="228">
        <f>SUMIF(Package!$C$15:$C$41,$B16,Package!E$15:E$41)</f>
        <v>0</v>
      </c>
      <c r="H16" s="15">
        <f>IFERROR(VLOOKUP($B16,'Master Staff List'!$C$8:$D$57,2,FALSE),0)*G16</f>
        <v>0</v>
      </c>
      <c r="I16" s="228">
        <f>SUMIF(Package!$C$15:$C$41,$B16,Package!F$15:F$41)</f>
        <v>0</v>
      </c>
      <c r="J16" s="15">
        <f>IFERROR(VLOOKUP($B16,'Master Staff List'!$C$8:$D$57,2,FALSE),0)*I16</f>
        <v>0</v>
      </c>
      <c r="K16" s="228">
        <f>SUMIF(Package!$C$15:$C$41,$B16,Package!G$15:G$41)</f>
        <v>0</v>
      </c>
      <c r="L16" s="15">
        <f>IFERROR(VLOOKUP($B16,'Master Staff List'!$C$8:$D$57,2,FALSE),0)*K16</f>
        <v>0</v>
      </c>
      <c r="M16" s="228">
        <f>SUMIF(Package!$C$15:$C$41,$B16,Package!H$15:H$41)</f>
        <v>0</v>
      </c>
      <c r="N16" s="15">
        <f>IFERROR(VLOOKUP($B16,'Master Staff List'!$C$8:$D$57,2,FALSE),0)*M16</f>
        <v>0</v>
      </c>
      <c r="O16" s="228">
        <f>SUMIF(Package!$C$15:$C$41,$B16,Package!I$15:I$41)</f>
        <v>0</v>
      </c>
      <c r="P16" s="15">
        <f>IFERROR(VLOOKUP($B16,'Master Staff List'!$C$8:$D$57,2,FALSE),0)*O16</f>
        <v>0</v>
      </c>
      <c r="Q16" s="228">
        <f>SUMIF(Package!$C$15:$C$41,$B16,Package!J$15:J$41)</f>
        <v>0</v>
      </c>
      <c r="R16" s="15">
        <f>IFERROR(VLOOKUP($B16,'Master Staff List'!$C$8:$D$57,2,FALSE),0)*Q16</f>
        <v>0</v>
      </c>
      <c r="S16" s="228">
        <f>SUMIF(Package!$C$15:$C$41,$B16,Package!K$15:K$41)</f>
        <v>0</v>
      </c>
      <c r="T16" s="15">
        <f>IFERROR(VLOOKUP($B16,'Master Staff List'!$C$8:$D$57,2,FALSE),0)*S16</f>
        <v>0</v>
      </c>
      <c r="U16" s="228">
        <f>SUMIF(Package!$C$15:$C$41,$B16,Package!L$15:L$41)</f>
        <v>0</v>
      </c>
      <c r="V16" s="15">
        <f>IFERROR(VLOOKUP($B16,'Master Staff List'!$C$8:$D$57,2,FALSE),0)*U16</f>
        <v>0</v>
      </c>
      <c r="W16" s="228">
        <f>SUMIF(Package!$C$15:$C$41,$B16,Package!M$15:M$41)</f>
        <v>0</v>
      </c>
      <c r="X16" s="15">
        <f>IFERROR(VLOOKUP($B16,'Master Staff List'!$C$8:$D$57,2,FALSE),0)*W16</f>
        <v>0</v>
      </c>
      <c r="Y16" s="228">
        <f>SUMIF(Package!$C$15:$C$41,$B16,Package!N$15:N$41)</f>
        <v>0</v>
      </c>
      <c r="Z16" s="15">
        <f>IFERROR(VLOOKUP($B16,'Master Staff List'!$C$8:$D$57,2,FALSE),0)*Y16</f>
        <v>0</v>
      </c>
      <c r="AA16" s="228">
        <f>SUMIF(Package!$C$15:$C$41,$B16,Package!O$15:O$41)</f>
        <v>0</v>
      </c>
      <c r="AB16" s="15">
        <f>IFERROR(VLOOKUP($B16,'Master Staff List'!$C$8:$D$57,2,FALSE),0)*AA16</f>
        <v>0</v>
      </c>
      <c r="AC16" s="19">
        <f t="shared" si="3"/>
        <v>0</v>
      </c>
      <c r="AD16" s="28">
        <f t="shared" si="4"/>
        <v>0</v>
      </c>
      <c r="AE16" s="29">
        <f t="shared" si="0"/>
        <v>0</v>
      </c>
      <c r="AH16" s="168">
        <f t="shared" si="1"/>
        <v>0</v>
      </c>
      <c r="AI16" s="168">
        <f t="shared" si="2"/>
        <v>0</v>
      </c>
    </row>
    <row r="17" spans="1:35" ht="12.2" customHeight="1" x14ac:dyDescent="0.25">
      <c r="B17" s="203" t="str">
        <f>'Master Staff List'!C16</f>
        <v>TBD Staff Name 9</v>
      </c>
      <c r="C17" s="134"/>
      <c r="D17" s="40"/>
      <c r="E17" s="228">
        <f>SUMIF(Package!$C$15:$C$41,$B17,Package!D$15:D$41)</f>
        <v>0</v>
      </c>
      <c r="F17" s="15">
        <f>IFERROR(VLOOKUP($B17,'Master Staff List'!$C$8:$D$57,2,FALSE),0)*E17</f>
        <v>0</v>
      </c>
      <c r="G17" s="228">
        <f>SUMIF(Package!$C$15:$C$41,$B17,Package!E$15:E$41)</f>
        <v>0</v>
      </c>
      <c r="H17" s="15">
        <f>IFERROR(VLOOKUP($B17,'Master Staff List'!$C$8:$D$57,2,FALSE),0)*G17</f>
        <v>0</v>
      </c>
      <c r="I17" s="228">
        <f>SUMIF(Package!$C$15:$C$41,$B17,Package!F$15:F$41)</f>
        <v>0</v>
      </c>
      <c r="J17" s="15">
        <f>IFERROR(VLOOKUP($B17,'Master Staff List'!$C$8:$D$57,2,FALSE),0)*I17</f>
        <v>0</v>
      </c>
      <c r="K17" s="228">
        <f>SUMIF(Package!$C$15:$C$41,$B17,Package!G$15:G$41)</f>
        <v>0</v>
      </c>
      <c r="L17" s="15">
        <f>IFERROR(VLOOKUP($B17,'Master Staff List'!$C$8:$D$57,2,FALSE),0)*K17</f>
        <v>0</v>
      </c>
      <c r="M17" s="228">
        <f>SUMIF(Package!$C$15:$C$41,$B17,Package!H$15:H$41)</f>
        <v>0</v>
      </c>
      <c r="N17" s="15">
        <f>IFERROR(VLOOKUP($B17,'Master Staff List'!$C$8:$D$57,2,FALSE),0)*M17</f>
        <v>0</v>
      </c>
      <c r="O17" s="228">
        <f>SUMIF(Package!$C$15:$C$41,$B17,Package!I$15:I$41)</f>
        <v>0</v>
      </c>
      <c r="P17" s="15">
        <f>IFERROR(VLOOKUP($B17,'Master Staff List'!$C$8:$D$57,2,FALSE),0)*O17</f>
        <v>0</v>
      </c>
      <c r="Q17" s="228">
        <f>SUMIF(Package!$C$15:$C$41,$B17,Package!J$15:J$41)</f>
        <v>0</v>
      </c>
      <c r="R17" s="15">
        <f>IFERROR(VLOOKUP($B17,'Master Staff List'!$C$8:$D$57,2,FALSE),0)*Q17</f>
        <v>0</v>
      </c>
      <c r="S17" s="228">
        <f>SUMIF(Package!$C$15:$C$41,$B17,Package!K$15:K$41)</f>
        <v>0</v>
      </c>
      <c r="T17" s="15">
        <f>IFERROR(VLOOKUP($B17,'Master Staff List'!$C$8:$D$57,2,FALSE),0)*S17</f>
        <v>0</v>
      </c>
      <c r="U17" s="228">
        <f>SUMIF(Package!$C$15:$C$41,$B17,Package!L$15:L$41)</f>
        <v>0</v>
      </c>
      <c r="V17" s="15">
        <f>IFERROR(VLOOKUP($B17,'Master Staff List'!$C$8:$D$57,2,FALSE),0)*U17</f>
        <v>0</v>
      </c>
      <c r="W17" s="228">
        <f>SUMIF(Package!$C$15:$C$41,$B17,Package!M$15:M$41)</f>
        <v>0</v>
      </c>
      <c r="X17" s="15">
        <f>IFERROR(VLOOKUP($B17,'Master Staff List'!$C$8:$D$57,2,FALSE),0)*W17</f>
        <v>0</v>
      </c>
      <c r="Y17" s="228">
        <f>SUMIF(Package!$C$15:$C$41,$B17,Package!N$15:N$41)</f>
        <v>0</v>
      </c>
      <c r="Z17" s="15">
        <f>IFERROR(VLOOKUP($B17,'Master Staff List'!$C$8:$D$57,2,FALSE),0)*Y17</f>
        <v>0</v>
      </c>
      <c r="AA17" s="228">
        <f>SUMIF(Package!$C$15:$C$41,$B17,Package!O$15:O$41)</f>
        <v>0</v>
      </c>
      <c r="AB17" s="15">
        <f>IFERROR(VLOOKUP($B17,'Master Staff List'!$C$8:$D$57,2,FALSE),0)*AA17</f>
        <v>0</v>
      </c>
      <c r="AC17" s="19">
        <f>SUM(F17,H17,J17,T17,V17,X17,Z17,AB17,L17,N17,P17,R17)</f>
        <v>0</v>
      </c>
      <c r="AD17" s="28">
        <f t="shared" si="4"/>
        <v>0</v>
      </c>
      <c r="AE17" s="29">
        <f t="shared" si="0"/>
        <v>0</v>
      </c>
      <c r="AH17" s="168">
        <f t="shared" si="1"/>
        <v>0</v>
      </c>
      <c r="AI17" s="168">
        <f t="shared" si="2"/>
        <v>0</v>
      </c>
    </row>
    <row r="18" spans="1:35" ht="12.2" customHeight="1" x14ac:dyDescent="0.25">
      <c r="B18" s="203" t="str">
        <f>'Master Staff List'!C17</f>
        <v>TBD Staff Name 10</v>
      </c>
      <c r="C18" s="134"/>
      <c r="D18" s="40"/>
      <c r="E18" s="228">
        <f>SUMIF(Package!$C$15:$C$41,$B18,Package!D$15:D$41)</f>
        <v>0</v>
      </c>
      <c r="F18" s="15">
        <f>IFERROR(VLOOKUP($B18,'Master Staff List'!$C$8:$D$57,2,FALSE),0)*E18</f>
        <v>0</v>
      </c>
      <c r="G18" s="228">
        <f>SUMIF(Package!$C$15:$C$41,$B18,Package!E$15:E$41)</f>
        <v>0</v>
      </c>
      <c r="H18" s="15">
        <f>IFERROR(VLOOKUP($B18,'Master Staff List'!$C$8:$D$57,2,FALSE),0)*G18</f>
        <v>0</v>
      </c>
      <c r="I18" s="228">
        <f>SUMIF(Package!$C$15:$C$41,$B18,Package!F$15:F$41)</f>
        <v>0</v>
      </c>
      <c r="J18" s="15">
        <f>IFERROR(VLOOKUP($B18,'Master Staff List'!$C$8:$D$57,2,FALSE),0)*I18</f>
        <v>0</v>
      </c>
      <c r="K18" s="228">
        <f>SUMIF(Package!$C$15:$C$41,$B18,Package!G$15:G$41)</f>
        <v>0</v>
      </c>
      <c r="L18" s="15">
        <f>IFERROR(VLOOKUP($B18,'Master Staff List'!$C$8:$D$57,2,FALSE),0)*K18</f>
        <v>0</v>
      </c>
      <c r="M18" s="228">
        <f>SUMIF(Package!$C$15:$C$41,$B18,Package!H$15:H$41)</f>
        <v>0</v>
      </c>
      <c r="N18" s="15">
        <f>IFERROR(VLOOKUP($B18,'Master Staff List'!$C$8:$D$57,2,FALSE),0)*M18</f>
        <v>0</v>
      </c>
      <c r="O18" s="228">
        <f>SUMIF(Package!$C$15:$C$41,$B18,Package!I$15:I$41)</f>
        <v>0</v>
      </c>
      <c r="P18" s="15">
        <f>IFERROR(VLOOKUP($B18,'Master Staff List'!$C$8:$D$57,2,FALSE),0)*O18</f>
        <v>0</v>
      </c>
      <c r="Q18" s="228">
        <f>SUMIF(Package!$C$15:$C$41,$B18,Package!J$15:J$41)</f>
        <v>0</v>
      </c>
      <c r="R18" s="15">
        <f>IFERROR(VLOOKUP($B18,'Master Staff List'!$C$8:$D$57,2,FALSE),0)*Q18</f>
        <v>0</v>
      </c>
      <c r="S18" s="228">
        <f>SUMIF(Package!$C$15:$C$41,$B18,Package!K$15:K$41)</f>
        <v>0</v>
      </c>
      <c r="T18" s="15">
        <f>IFERROR(VLOOKUP($B18,'Master Staff List'!$C$8:$D$57,2,FALSE),0)*S18</f>
        <v>0</v>
      </c>
      <c r="U18" s="228">
        <f>SUMIF(Package!$C$15:$C$41,$B18,Package!L$15:L$41)</f>
        <v>0</v>
      </c>
      <c r="V18" s="15">
        <f>IFERROR(VLOOKUP($B18,'Master Staff List'!$C$8:$D$57,2,FALSE),0)*U18</f>
        <v>0</v>
      </c>
      <c r="W18" s="228">
        <f>SUMIF(Package!$C$15:$C$41,$B18,Package!M$15:M$41)</f>
        <v>0</v>
      </c>
      <c r="X18" s="15">
        <f>IFERROR(VLOOKUP($B18,'Master Staff List'!$C$8:$D$57,2,FALSE),0)*W18</f>
        <v>0</v>
      </c>
      <c r="Y18" s="228">
        <f>SUMIF(Package!$C$15:$C$41,$B18,Package!N$15:N$41)</f>
        <v>0</v>
      </c>
      <c r="Z18" s="15">
        <f>IFERROR(VLOOKUP($B18,'Master Staff List'!$C$8:$D$57,2,FALSE),0)*Y18</f>
        <v>0</v>
      </c>
      <c r="AA18" s="228">
        <f>SUMIF(Package!$C$15:$C$41,$B18,Package!O$15:O$41)</f>
        <v>0</v>
      </c>
      <c r="AB18" s="15">
        <f>IFERROR(VLOOKUP($B18,'Master Staff List'!$C$8:$D$57,2,FALSE),0)*AA18</f>
        <v>0</v>
      </c>
      <c r="AC18" s="19">
        <f t="shared" si="3"/>
        <v>0</v>
      </c>
      <c r="AD18" s="28">
        <f t="shared" si="4"/>
        <v>0</v>
      </c>
      <c r="AE18" s="29">
        <f t="shared" si="0"/>
        <v>0</v>
      </c>
      <c r="AH18" s="168">
        <f t="shared" si="1"/>
        <v>0</v>
      </c>
      <c r="AI18" s="168">
        <f t="shared" si="2"/>
        <v>0</v>
      </c>
    </row>
    <row r="19" spans="1:35" ht="12.2" customHeight="1" x14ac:dyDescent="0.25">
      <c r="B19" s="203" t="str">
        <f>'Master Staff List'!C18</f>
        <v>TBD Staff Name 11</v>
      </c>
      <c r="C19" s="134"/>
      <c r="D19" s="40"/>
      <c r="E19" s="228">
        <f>SUMIF(Package!$C$15:$C$41,$B19,Package!D$15:D$41)</f>
        <v>0</v>
      </c>
      <c r="F19" s="15">
        <f>IFERROR(VLOOKUP($B19,'Master Staff List'!$C$8:$D$57,2,FALSE),0)*E19</f>
        <v>0</v>
      </c>
      <c r="G19" s="228">
        <f>SUMIF(Package!$C$15:$C$41,$B19,Package!E$15:E$41)</f>
        <v>0</v>
      </c>
      <c r="H19" s="15">
        <f>IFERROR(VLOOKUP($B19,'Master Staff List'!$C$8:$D$57,2,FALSE),0)*G19</f>
        <v>0</v>
      </c>
      <c r="I19" s="228">
        <f>SUMIF(Package!$C$15:$C$41,$B19,Package!F$15:F$41)</f>
        <v>0</v>
      </c>
      <c r="J19" s="15">
        <f>IFERROR(VLOOKUP($B19,'Master Staff List'!$C$8:$D$57,2,FALSE),0)*I19</f>
        <v>0</v>
      </c>
      <c r="K19" s="228">
        <f>SUMIF(Package!$C$15:$C$41,$B19,Package!G$15:G$41)</f>
        <v>0</v>
      </c>
      <c r="L19" s="15">
        <f>IFERROR(VLOOKUP($B19,'Master Staff List'!$C$8:$D$57,2,FALSE),0)*K19</f>
        <v>0</v>
      </c>
      <c r="M19" s="228">
        <f>SUMIF(Package!$C$15:$C$41,$B19,Package!H$15:H$41)</f>
        <v>0</v>
      </c>
      <c r="N19" s="15">
        <f>IFERROR(VLOOKUP($B19,'Master Staff List'!$C$8:$D$57,2,FALSE),0)*M19</f>
        <v>0</v>
      </c>
      <c r="O19" s="228">
        <f>SUMIF(Package!$C$15:$C$41,$B19,Package!I$15:I$41)</f>
        <v>0</v>
      </c>
      <c r="P19" s="15">
        <f>IFERROR(VLOOKUP($B19,'Master Staff List'!$C$8:$D$57,2,FALSE),0)*O19</f>
        <v>0</v>
      </c>
      <c r="Q19" s="228">
        <f>SUMIF(Package!$C$15:$C$41,$B19,Package!J$15:J$41)</f>
        <v>0</v>
      </c>
      <c r="R19" s="15">
        <f>IFERROR(VLOOKUP($B19,'Master Staff List'!$C$8:$D$57,2,FALSE),0)*Q19</f>
        <v>0</v>
      </c>
      <c r="S19" s="228">
        <f>SUMIF(Package!$C$15:$C$41,$B19,Package!K$15:K$41)</f>
        <v>0</v>
      </c>
      <c r="T19" s="15">
        <f>IFERROR(VLOOKUP($B19,'Master Staff List'!$C$8:$D$57,2,FALSE),0)*S19</f>
        <v>0</v>
      </c>
      <c r="U19" s="228">
        <f>SUMIF(Package!$C$15:$C$41,$B19,Package!L$15:L$41)</f>
        <v>0</v>
      </c>
      <c r="V19" s="15">
        <f>IFERROR(VLOOKUP($B19,'Master Staff List'!$C$8:$D$57,2,FALSE),0)*U19</f>
        <v>0</v>
      </c>
      <c r="W19" s="228">
        <f>SUMIF(Package!$C$15:$C$41,$B19,Package!M$15:M$41)</f>
        <v>0</v>
      </c>
      <c r="X19" s="15">
        <f>IFERROR(VLOOKUP($B19,'Master Staff List'!$C$8:$D$57,2,FALSE),0)*W19</f>
        <v>0</v>
      </c>
      <c r="Y19" s="228">
        <f>SUMIF(Package!$C$15:$C$41,$B19,Package!N$15:N$41)</f>
        <v>0</v>
      </c>
      <c r="Z19" s="15">
        <f>IFERROR(VLOOKUP($B19,'Master Staff List'!$C$8:$D$57,2,FALSE),0)*Y19</f>
        <v>0</v>
      </c>
      <c r="AA19" s="228">
        <f>SUMIF(Package!$C$15:$C$41,$B19,Package!O$15:O$41)</f>
        <v>0</v>
      </c>
      <c r="AB19" s="15">
        <f>IFERROR(VLOOKUP($B19,'Master Staff List'!$C$8:$D$57,2,FALSE),0)*AA19</f>
        <v>0</v>
      </c>
      <c r="AC19" s="19">
        <f t="shared" si="3"/>
        <v>0</v>
      </c>
      <c r="AD19" s="28">
        <f t="shared" si="4"/>
        <v>0</v>
      </c>
      <c r="AE19" s="29">
        <f t="shared" si="0"/>
        <v>0</v>
      </c>
      <c r="AH19" s="168">
        <f t="shared" si="1"/>
        <v>0</v>
      </c>
      <c r="AI19" s="168">
        <f t="shared" si="2"/>
        <v>0</v>
      </c>
    </row>
    <row r="20" spans="1:35" ht="12.2" customHeight="1" x14ac:dyDescent="0.25">
      <c r="B20" s="203" t="str">
        <f>'Master Staff List'!C19</f>
        <v>TBD Staff Name 12</v>
      </c>
      <c r="C20" s="134"/>
      <c r="D20" s="40"/>
      <c r="E20" s="228">
        <f>SUMIF(Package!$C$15:$C$41,$B20,Package!D$15:D$41)</f>
        <v>0</v>
      </c>
      <c r="F20" s="15">
        <f>IFERROR(VLOOKUP($B20,'Master Staff List'!$C$8:$D$57,2,FALSE),0)*E20</f>
        <v>0</v>
      </c>
      <c r="G20" s="228">
        <f>SUMIF(Package!$C$15:$C$41,$B20,Package!E$15:E$41)</f>
        <v>0</v>
      </c>
      <c r="H20" s="15">
        <f>IFERROR(VLOOKUP($B20,'Master Staff List'!$C$8:$D$57,2,FALSE),0)*G20</f>
        <v>0</v>
      </c>
      <c r="I20" s="228">
        <f>SUMIF(Package!$C$15:$C$41,$B20,Package!F$15:F$41)</f>
        <v>0</v>
      </c>
      <c r="J20" s="15">
        <f>IFERROR(VLOOKUP($B20,'Master Staff List'!$C$8:$D$57,2,FALSE),0)*I20</f>
        <v>0</v>
      </c>
      <c r="K20" s="228">
        <f>SUMIF(Package!$C$15:$C$41,$B20,Package!G$15:G$41)</f>
        <v>0</v>
      </c>
      <c r="L20" s="15">
        <f>IFERROR(VLOOKUP($B20,'Master Staff List'!$C$8:$D$57,2,FALSE),0)*K20</f>
        <v>0</v>
      </c>
      <c r="M20" s="228">
        <f>SUMIF(Package!$C$15:$C$41,$B20,Package!H$15:H$41)</f>
        <v>0</v>
      </c>
      <c r="N20" s="15">
        <f>IFERROR(VLOOKUP($B20,'Master Staff List'!$C$8:$D$57,2,FALSE),0)*M20</f>
        <v>0</v>
      </c>
      <c r="O20" s="228">
        <f>SUMIF(Package!$C$15:$C$41,$B20,Package!I$15:I$41)</f>
        <v>0</v>
      </c>
      <c r="P20" s="15">
        <f>IFERROR(VLOOKUP($B20,'Master Staff List'!$C$8:$D$57,2,FALSE),0)*O20</f>
        <v>0</v>
      </c>
      <c r="Q20" s="228">
        <f>SUMIF(Package!$C$15:$C$41,$B20,Package!J$15:J$41)</f>
        <v>0</v>
      </c>
      <c r="R20" s="15">
        <f>IFERROR(VLOOKUP($B20,'Master Staff List'!$C$8:$D$57,2,FALSE),0)*Q20</f>
        <v>0</v>
      </c>
      <c r="S20" s="228">
        <f>SUMIF(Package!$C$15:$C$41,$B20,Package!K$15:K$41)</f>
        <v>0</v>
      </c>
      <c r="T20" s="15">
        <f>IFERROR(VLOOKUP($B20,'Master Staff List'!$C$8:$D$57,2,FALSE),0)*S20</f>
        <v>0</v>
      </c>
      <c r="U20" s="228">
        <f>SUMIF(Package!$C$15:$C$41,$B20,Package!L$15:L$41)</f>
        <v>0</v>
      </c>
      <c r="V20" s="15">
        <f>IFERROR(VLOOKUP($B20,'Master Staff List'!$C$8:$D$57,2,FALSE),0)*U20</f>
        <v>0</v>
      </c>
      <c r="W20" s="228">
        <f>SUMIF(Package!$C$15:$C$41,$B20,Package!M$15:M$41)</f>
        <v>0</v>
      </c>
      <c r="X20" s="15">
        <f>IFERROR(VLOOKUP($B20,'Master Staff List'!$C$8:$D$57,2,FALSE),0)*W20</f>
        <v>0</v>
      </c>
      <c r="Y20" s="228">
        <f>SUMIF(Package!$C$15:$C$41,$B20,Package!N$15:N$41)</f>
        <v>0</v>
      </c>
      <c r="Z20" s="15">
        <f>IFERROR(VLOOKUP($B20,'Master Staff List'!$C$8:$D$57,2,FALSE),0)*Y20</f>
        <v>0</v>
      </c>
      <c r="AA20" s="228">
        <f>SUMIF(Package!$C$15:$C$41,$B20,Package!O$15:O$41)</f>
        <v>0</v>
      </c>
      <c r="AB20" s="15">
        <f>IFERROR(VLOOKUP($B20,'Master Staff List'!$C$8:$D$57,2,FALSE),0)*AA20</f>
        <v>0</v>
      </c>
      <c r="AC20" s="19">
        <f t="shared" si="3"/>
        <v>0</v>
      </c>
      <c r="AD20" s="28">
        <f t="shared" si="4"/>
        <v>0</v>
      </c>
      <c r="AE20" s="29">
        <f t="shared" si="0"/>
        <v>0</v>
      </c>
      <c r="AH20" s="168">
        <f t="shared" si="1"/>
        <v>0</v>
      </c>
      <c r="AI20" s="168">
        <f t="shared" si="2"/>
        <v>0</v>
      </c>
    </row>
    <row r="21" spans="1:35" ht="12.2" customHeight="1" x14ac:dyDescent="0.25">
      <c r="B21" s="203" t="str">
        <f>'Master Staff List'!C20</f>
        <v>TBD Staff Name 13</v>
      </c>
      <c r="C21" s="134"/>
      <c r="D21" s="40"/>
      <c r="E21" s="228">
        <f>SUMIF(Package!$C$15:$C$41,$B21,Package!D$15:D$41)</f>
        <v>0</v>
      </c>
      <c r="F21" s="15">
        <f>IFERROR(VLOOKUP($B21,'Master Staff List'!$C$8:$D$57,2,FALSE),0)*E21</f>
        <v>0</v>
      </c>
      <c r="G21" s="228">
        <f>SUMIF(Package!$C$15:$C$41,$B21,Package!E$15:E$41)</f>
        <v>0</v>
      </c>
      <c r="H21" s="15">
        <f>IFERROR(VLOOKUP($B21,'Master Staff List'!$C$8:$D$57,2,FALSE),0)*G21</f>
        <v>0</v>
      </c>
      <c r="I21" s="228">
        <f>SUMIF(Package!$C$15:$C$41,$B21,Package!F$15:F$41)</f>
        <v>0</v>
      </c>
      <c r="J21" s="15">
        <f>IFERROR(VLOOKUP($B21,'Master Staff List'!$C$8:$D$57,2,FALSE),0)*I21</f>
        <v>0</v>
      </c>
      <c r="K21" s="228">
        <f>SUMIF(Package!$C$15:$C$41,$B21,Package!G$15:G$41)</f>
        <v>0</v>
      </c>
      <c r="L21" s="15">
        <f>IFERROR(VLOOKUP($B21,'Master Staff List'!$C$8:$D$57,2,FALSE),0)*K21</f>
        <v>0</v>
      </c>
      <c r="M21" s="228">
        <f>SUMIF(Package!$C$15:$C$41,$B21,Package!H$15:H$41)</f>
        <v>0</v>
      </c>
      <c r="N21" s="15">
        <f>IFERROR(VLOOKUP($B21,'Master Staff List'!$C$8:$D$57,2,FALSE),0)*M21</f>
        <v>0</v>
      </c>
      <c r="O21" s="228">
        <f>SUMIF(Package!$C$15:$C$41,$B21,Package!I$15:I$41)</f>
        <v>0</v>
      </c>
      <c r="P21" s="15">
        <f>IFERROR(VLOOKUP($B21,'Master Staff List'!$C$8:$D$57,2,FALSE),0)*O21</f>
        <v>0</v>
      </c>
      <c r="Q21" s="228">
        <f>SUMIF(Package!$C$15:$C$41,$B21,Package!J$15:J$41)</f>
        <v>0</v>
      </c>
      <c r="R21" s="15">
        <f>IFERROR(VLOOKUP($B21,'Master Staff List'!$C$8:$D$57,2,FALSE),0)*Q21</f>
        <v>0</v>
      </c>
      <c r="S21" s="228">
        <f>SUMIF(Package!$C$15:$C$41,$B21,Package!K$15:K$41)</f>
        <v>0</v>
      </c>
      <c r="T21" s="15">
        <f>IFERROR(VLOOKUP($B21,'Master Staff List'!$C$8:$D$57,2,FALSE),0)*S21</f>
        <v>0</v>
      </c>
      <c r="U21" s="228">
        <f>SUMIF(Package!$C$15:$C$41,$B21,Package!L$15:L$41)</f>
        <v>0</v>
      </c>
      <c r="V21" s="15">
        <f>IFERROR(VLOOKUP($B21,'Master Staff List'!$C$8:$D$57,2,FALSE),0)*U21</f>
        <v>0</v>
      </c>
      <c r="W21" s="228">
        <f>SUMIF(Package!$C$15:$C$41,$B21,Package!M$15:M$41)</f>
        <v>0</v>
      </c>
      <c r="X21" s="15">
        <f>IFERROR(VLOOKUP($B21,'Master Staff List'!$C$8:$D$57,2,FALSE),0)*W21</f>
        <v>0</v>
      </c>
      <c r="Y21" s="228">
        <f>SUMIF(Package!$C$15:$C$41,$B21,Package!N$15:N$41)</f>
        <v>0</v>
      </c>
      <c r="Z21" s="15">
        <f>IFERROR(VLOOKUP($B21,'Master Staff List'!$C$8:$D$57,2,FALSE),0)*Y21</f>
        <v>0</v>
      </c>
      <c r="AA21" s="228">
        <f>SUMIF(Package!$C$15:$C$41,$B21,Package!O$15:O$41)</f>
        <v>0</v>
      </c>
      <c r="AB21" s="15">
        <f>IFERROR(VLOOKUP($B21,'Master Staff List'!$C$8:$D$57,2,FALSE),0)*AA21</f>
        <v>0</v>
      </c>
      <c r="AC21" s="19">
        <f t="shared" si="3"/>
        <v>0</v>
      </c>
      <c r="AD21" s="28">
        <f t="shared" si="4"/>
        <v>0</v>
      </c>
      <c r="AE21" s="29">
        <f t="shared" si="0"/>
        <v>0</v>
      </c>
      <c r="AH21" s="168">
        <f t="shared" si="1"/>
        <v>0</v>
      </c>
      <c r="AI21" s="168">
        <f t="shared" si="2"/>
        <v>0</v>
      </c>
    </row>
    <row r="22" spans="1:35" ht="12.2" customHeight="1" x14ac:dyDescent="0.25">
      <c r="B22" s="203" t="str">
        <f>'Master Staff List'!C21</f>
        <v>TBD Staff Name 14</v>
      </c>
      <c r="C22" s="134"/>
      <c r="D22" s="40"/>
      <c r="E22" s="228">
        <f>SUMIF(Package!$C$15:$C$41,$B22,Package!D$15:D$41)</f>
        <v>0</v>
      </c>
      <c r="F22" s="15">
        <f>IFERROR(VLOOKUP($B22,'Master Staff List'!$C$8:$D$57,2,FALSE),0)*E22</f>
        <v>0</v>
      </c>
      <c r="G22" s="228">
        <f>SUMIF(Package!$C$15:$C$41,$B22,Package!E$15:E$41)</f>
        <v>0</v>
      </c>
      <c r="H22" s="15">
        <f>IFERROR(VLOOKUP($B22,'Master Staff List'!$C$8:$D$57,2,FALSE),0)*G22</f>
        <v>0</v>
      </c>
      <c r="I22" s="228">
        <f>SUMIF(Package!$C$15:$C$41,$B22,Package!F$15:F$41)</f>
        <v>0</v>
      </c>
      <c r="J22" s="15">
        <f>IFERROR(VLOOKUP($B22,'Master Staff List'!$C$8:$D$57,2,FALSE),0)*I22</f>
        <v>0</v>
      </c>
      <c r="K22" s="228">
        <f>SUMIF(Package!$C$15:$C$41,$B22,Package!G$15:G$41)</f>
        <v>0</v>
      </c>
      <c r="L22" s="15">
        <f>IFERROR(VLOOKUP($B22,'Master Staff List'!$C$8:$D$57,2,FALSE),0)*K22</f>
        <v>0</v>
      </c>
      <c r="M22" s="228">
        <f>SUMIF(Package!$C$15:$C$41,$B22,Package!H$15:H$41)</f>
        <v>0</v>
      </c>
      <c r="N22" s="15">
        <f>IFERROR(VLOOKUP($B22,'Master Staff List'!$C$8:$D$57,2,FALSE),0)*M22</f>
        <v>0</v>
      </c>
      <c r="O22" s="228">
        <f>SUMIF(Package!$C$15:$C$41,$B22,Package!I$15:I$41)</f>
        <v>0</v>
      </c>
      <c r="P22" s="15">
        <f>IFERROR(VLOOKUP($B22,'Master Staff List'!$C$8:$D$57,2,FALSE),0)*O22</f>
        <v>0</v>
      </c>
      <c r="Q22" s="228">
        <f>SUMIF(Package!$C$15:$C$41,$B22,Package!J$15:J$41)</f>
        <v>0</v>
      </c>
      <c r="R22" s="15">
        <f>IFERROR(VLOOKUP($B22,'Master Staff List'!$C$8:$D$57,2,FALSE),0)*Q22</f>
        <v>0</v>
      </c>
      <c r="S22" s="228">
        <f>SUMIF(Package!$C$15:$C$41,$B22,Package!K$15:K$41)</f>
        <v>0</v>
      </c>
      <c r="T22" s="15">
        <f>IFERROR(VLOOKUP($B22,'Master Staff List'!$C$8:$D$57,2,FALSE),0)*S22</f>
        <v>0</v>
      </c>
      <c r="U22" s="228">
        <f>SUMIF(Package!$C$15:$C$41,$B22,Package!L$15:L$41)</f>
        <v>0</v>
      </c>
      <c r="V22" s="15">
        <f>IFERROR(VLOOKUP($B22,'Master Staff List'!$C$8:$D$57,2,FALSE),0)*U22</f>
        <v>0</v>
      </c>
      <c r="W22" s="228">
        <f>SUMIF(Package!$C$15:$C$41,$B22,Package!M$15:M$41)</f>
        <v>0</v>
      </c>
      <c r="X22" s="15">
        <f>IFERROR(VLOOKUP($B22,'Master Staff List'!$C$8:$D$57,2,FALSE),0)*W22</f>
        <v>0</v>
      </c>
      <c r="Y22" s="228">
        <f>SUMIF(Package!$C$15:$C$41,$B22,Package!N$15:N$41)</f>
        <v>0</v>
      </c>
      <c r="Z22" s="15">
        <f>IFERROR(VLOOKUP($B22,'Master Staff List'!$C$8:$D$57,2,FALSE),0)*Y22</f>
        <v>0</v>
      </c>
      <c r="AA22" s="228">
        <f>SUMIF(Package!$C$15:$C$41,$B22,Package!O$15:O$41)</f>
        <v>0</v>
      </c>
      <c r="AB22" s="15">
        <f>IFERROR(VLOOKUP($B22,'Master Staff List'!$C$8:$D$57,2,FALSE),0)*AA22</f>
        <v>0</v>
      </c>
      <c r="AC22" s="19">
        <f t="shared" si="3"/>
        <v>0</v>
      </c>
      <c r="AD22" s="28">
        <f t="shared" si="4"/>
        <v>0</v>
      </c>
      <c r="AE22" s="29">
        <f t="shared" si="0"/>
        <v>0</v>
      </c>
      <c r="AH22" s="168">
        <f t="shared" si="1"/>
        <v>0</v>
      </c>
      <c r="AI22" s="168">
        <f t="shared" si="2"/>
        <v>0</v>
      </c>
    </row>
    <row r="23" spans="1:35" ht="12.2" customHeight="1" x14ac:dyDescent="0.25">
      <c r="A23" s="42"/>
      <c r="B23" s="203" t="str">
        <f>'Master Staff List'!C22</f>
        <v>TBD Staff Name 15</v>
      </c>
      <c r="C23" s="134"/>
      <c r="D23" s="40"/>
      <c r="E23" s="228">
        <f>SUMIF(Package!$C$15:$C$41,$B23,Package!D$15:D$41)</f>
        <v>0</v>
      </c>
      <c r="F23" s="15">
        <f>IFERROR(VLOOKUP($B23,'Master Staff List'!$C$8:$D$57,2,FALSE),0)*E23</f>
        <v>0</v>
      </c>
      <c r="G23" s="228">
        <f>SUMIF(Package!$C$15:$C$41,$B23,Package!E$15:E$41)</f>
        <v>0</v>
      </c>
      <c r="H23" s="15">
        <f>IFERROR(VLOOKUP($B23,'Master Staff List'!$C$8:$D$57,2,FALSE),0)*G23</f>
        <v>0</v>
      </c>
      <c r="I23" s="228">
        <f>SUMIF(Package!$C$15:$C$41,$B23,Package!F$15:F$41)</f>
        <v>0</v>
      </c>
      <c r="J23" s="15">
        <f>IFERROR(VLOOKUP($B23,'Master Staff List'!$C$8:$D$57,2,FALSE),0)*I23</f>
        <v>0</v>
      </c>
      <c r="K23" s="228">
        <f>SUMIF(Package!$C$15:$C$41,$B23,Package!G$15:G$41)</f>
        <v>0</v>
      </c>
      <c r="L23" s="15">
        <f>IFERROR(VLOOKUP($B23,'Master Staff List'!$C$8:$D$57,2,FALSE),0)*K23</f>
        <v>0</v>
      </c>
      <c r="M23" s="228">
        <f>SUMIF(Package!$C$15:$C$41,$B23,Package!H$15:H$41)</f>
        <v>0</v>
      </c>
      <c r="N23" s="15">
        <f>IFERROR(VLOOKUP($B23,'Master Staff List'!$C$8:$D$57,2,FALSE),0)*M23</f>
        <v>0</v>
      </c>
      <c r="O23" s="228">
        <f>SUMIF(Package!$C$15:$C$41,$B23,Package!I$15:I$41)</f>
        <v>0</v>
      </c>
      <c r="P23" s="15">
        <f>IFERROR(VLOOKUP($B23,'Master Staff List'!$C$8:$D$57,2,FALSE),0)*O23</f>
        <v>0</v>
      </c>
      <c r="Q23" s="228">
        <f>SUMIF(Package!$C$15:$C$41,$B23,Package!J$15:J$41)</f>
        <v>0</v>
      </c>
      <c r="R23" s="15">
        <f>IFERROR(VLOOKUP($B23,'Master Staff List'!$C$8:$D$57,2,FALSE),0)*Q23</f>
        <v>0</v>
      </c>
      <c r="S23" s="228">
        <f>SUMIF(Package!$C$15:$C$41,$B23,Package!K$15:K$41)</f>
        <v>0</v>
      </c>
      <c r="T23" s="15">
        <f>IFERROR(VLOOKUP($B23,'Master Staff List'!$C$8:$D$57,2,FALSE),0)*S23</f>
        <v>0</v>
      </c>
      <c r="U23" s="228">
        <f>SUMIF(Package!$C$15:$C$41,$B23,Package!L$15:L$41)</f>
        <v>0</v>
      </c>
      <c r="V23" s="15">
        <f>IFERROR(VLOOKUP($B23,'Master Staff List'!$C$8:$D$57,2,FALSE),0)*U23</f>
        <v>0</v>
      </c>
      <c r="W23" s="228">
        <f>SUMIF(Package!$C$15:$C$41,$B23,Package!M$15:M$41)</f>
        <v>0</v>
      </c>
      <c r="X23" s="15">
        <f>IFERROR(VLOOKUP($B23,'Master Staff List'!$C$8:$D$57,2,FALSE),0)*W23</f>
        <v>0</v>
      </c>
      <c r="Y23" s="228">
        <f>SUMIF(Package!$C$15:$C$41,$B23,Package!N$15:N$41)</f>
        <v>0</v>
      </c>
      <c r="Z23" s="15">
        <f>IFERROR(VLOOKUP($B23,'Master Staff List'!$C$8:$D$57,2,FALSE),0)*Y23</f>
        <v>0</v>
      </c>
      <c r="AA23" s="228">
        <f>SUMIF(Package!$C$15:$C$41,$B23,Package!O$15:O$41)</f>
        <v>0</v>
      </c>
      <c r="AB23" s="15">
        <f>IFERROR(VLOOKUP($B23,'Master Staff List'!$C$8:$D$57,2,FALSE),0)*AA23</f>
        <v>0</v>
      </c>
      <c r="AC23" s="19">
        <f t="shared" si="3"/>
        <v>0</v>
      </c>
      <c r="AD23" s="28">
        <f t="shared" si="4"/>
        <v>0</v>
      </c>
      <c r="AE23" s="29">
        <f t="shared" si="0"/>
        <v>0</v>
      </c>
      <c r="AH23" s="168">
        <f t="shared" si="1"/>
        <v>0</v>
      </c>
      <c r="AI23" s="168">
        <f t="shared" si="2"/>
        <v>0</v>
      </c>
    </row>
    <row r="24" spans="1:35" ht="12.2" customHeight="1" x14ac:dyDescent="0.25">
      <c r="A24" s="42"/>
      <c r="B24" s="203" t="str">
        <f>'Master Staff List'!C23</f>
        <v>TBD Staff Name 16</v>
      </c>
      <c r="C24" s="134"/>
      <c r="D24" s="40"/>
      <c r="E24" s="228">
        <f>SUMIF(Package!$C$15:$C$41,$B24,Package!D$15:D$41)</f>
        <v>0</v>
      </c>
      <c r="F24" s="15">
        <f>IFERROR(VLOOKUP($B24,'Master Staff List'!$C$8:$D$57,2,FALSE),0)*E24</f>
        <v>0</v>
      </c>
      <c r="G24" s="228">
        <f>SUMIF(Package!$C$15:$C$41,$B24,Package!E$15:E$41)</f>
        <v>0</v>
      </c>
      <c r="H24" s="15">
        <f>IFERROR(VLOOKUP($B24,'Master Staff List'!$C$8:$D$57,2,FALSE),0)*G24</f>
        <v>0</v>
      </c>
      <c r="I24" s="228">
        <f>SUMIF(Package!$C$15:$C$41,$B24,Package!F$15:F$41)</f>
        <v>0</v>
      </c>
      <c r="J24" s="15">
        <f>IFERROR(VLOOKUP($B24,'Master Staff List'!$C$8:$D$57,2,FALSE),0)*I24</f>
        <v>0</v>
      </c>
      <c r="K24" s="228">
        <f>SUMIF(Package!$C$15:$C$41,$B24,Package!G$15:G$41)</f>
        <v>0</v>
      </c>
      <c r="L24" s="15">
        <f>IFERROR(VLOOKUP($B24,'Master Staff List'!$C$8:$D$57,2,FALSE),0)*K24</f>
        <v>0</v>
      </c>
      <c r="M24" s="228">
        <f>SUMIF(Package!$C$15:$C$41,$B24,Package!H$15:H$41)</f>
        <v>0</v>
      </c>
      <c r="N24" s="15">
        <f>IFERROR(VLOOKUP($B24,'Master Staff List'!$C$8:$D$57,2,FALSE),0)*M24</f>
        <v>0</v>
      </c>
      <c r="O24" s="228">
        <f>SUMIF(Package!$C$15:$C$41,$B24,Package!I$15:I$41)</f>
        <v>0</v>
      </c>
      <c r="P24" s="15">
        <f>IFERROR(VLOOKUP($B24,'Master Staff List'!$C$8:$D$57,2,FALSE),0)*O24</f>
        <v>0</v>
      </c>
      <c r="Q24" s="228">
        <f>SUMIF(Package!$C$15:$C$41,$B24,Package!J$15:J$41)</f>
        <v>0</v>
      </c>
      <c r="R24" s="15">
        <f>IFERROR(VLOOKUP($B24,'Master Staff List'!$C$8:$D$57,2,FALSE),0)*Q24</f>
        <v>0</v>
      </c>
      <c r="S24" s="228">
        <f>SUMIF(Package!$C$15:$C$41,$B24,Package!K$15:K$41)</f>
        <v>0</v>
      </c>
      <c r="T24" s="15">
        <f>IFERROR(VLOOKUP($B24,'Master Staff List'!$C$8:$D$57,2,FALSE),0)*S24</f>
        <v>0</v>
      </c>
      <c r="U24" s="228">
        <f>SUMIF(Package!$C$15:$C$41,$B24,Package!L$15:L$41)</f>
        <v>0</v>
      </c>
      <c r="V24" s="15">
        <f>IFERROR(VLOOKUP($B24,'Master Staff List'!$C$8:$D$57,2,FALSE),0)*U24</f>
        <v>0</v>
      </c>
      <c r="W24" s="228">
        <f>SUMIF(Package!$C$15:$C$41,$B24,Package!M$15:M$41)</f>
        <v>0</v>
      </c>
      <c r="X24" s="15">
        <f>IFERROR(VLOOKUP($B24,'Master Staff List'!$C$8:$D$57,2,FALSE),0)*W24</f>
        <v>0</v>
      </c>
      <c r="Y24" s="228">
        <f>SUMIF(Package!$C$15:$C$41,$B24,Package!N$15:N$41)</f>
        <v>0</v>
      </c>
      <c r="Z24" s="15">
        <f>IFERROR(VLOOKUP($B24,'Master Staff List'!$C$8:$D$57,2,FALSE),0)*Y24</f>
        <v>0</v>
      </c>
      <c r="AA24" s="228">
        <f>SUMIF(Package!$C$15:$C$41,$B24,Package!O$15:O$41)</f>
        <v>0</v>
      </c>
      <c r="AB24" s="15">
        <f>IFERROR(VLOOKUP($B24,'Master Staff List'!$C$8:$D$57,2,FALSE),0)*AA24</f>
        <v>0</v>
      </c>
      <c r="AC24" s="19">
        <f t="shared" si="3"/>
        <v>0</v>
      </c>
      <c r="AD24" s="28">
        <f t="shared" si="4"/>
        <v>0</v>
      </c>
      <c r="AE24" s="29">
        <f t="shared" si="0"/>
        <v>0</v>
      </c>
      <c r="AH24" s="168">
        <f t="shared" si="1"/>
        <v>0</v>
      </c>
      <c r="AI24" s="168">
        <f t="shared" si="2"/>
        <v>0</v>
      </c>
    </row>
    <row r="25" spans="1:35" ht="12.2" customHeight="1" x14ac:dyDescent="0.25">
      <c r="A25" s="42"/>
      <c r="B25" s="203" t="str">
        <f>'Master Staff List'!C24</f>
        <v>TBD Staff Name 17</v>
      </c>
      <c r="C25" s="134"/>
      <c r="D25" s="40"/>
      <c r="E25" s="228">
        <f>SUMIF(Package!$C$15:$C$41,$B25,Package!D$15:D$41)</f>
        <v>0</v>
      </c>
      <c r="F25" s="15">
        <f>IFERROR(VLOOKUP($B25,'Master Staff List'!$C$8:$D$57,2,FALSE),0)*E25</f>
        <v>0</v>
      </c>
      <c r="G25" s="228">
        <f>SUMIF(Package!$C$15:$C$41,$B25,Package!E$15:E$41)</f>
        <v>0</v>
      </c>
      <c r="H25" s="15">
        <f>IFERROR(VLOOKUP($B25,'Master Staff List'!$C$8:$D$57,2,FALSE),0)*G25</f>
        <v>0</v>
      </c>
      <c r="I25" s="228">
        <f>SUMIF(Package!$C$15:$C$41,$B25,Package!F$15:F$41)</f>
        <v>0</v>
      </c>
      <c r="J25" s="15">
        <f>IFERROR(VLOOKUP($B25,'Master Staff List'!$C$8:$D$57,2,FALSE),0)*I25</f>
        <v>0</v>
      </c>
      <c r="K25" s="228">
        <f>SUMIF(Package!$C$15:$C$41,$B25,Package!G$15:G$41)</f>
        <v>0</v>
      </c>
      <c r="L25" s="15">
        <f>IFERROR(VLOOKUP($B25,'Master Staff List'!$C$8:$D$57,2,FALSE),0)*K25</f>
        <v>0</v>
      </c>
      <c r="M25" s="228">
        <f>SUMIF(Package!$C$15:$C$41,$B25,Package!H$15:H$41)</f>
        <v>0</v>
      </c>
      <c r="N25" s="15">
        <f>IFERROR(VLOOKUP($B25,'Master Staff List'!$C$8:$D$57,2,FALSE),0)*M25</f>
        <v>0</v>
      </c>
      <c r="O25" s="228">
        <f>SUMIF(Package!$C$15:$C$41,$B25,Package!I$15:I$41)</f>
        <v>0</v>
      </c>
      <c r="P25" s="15">
        <f>IFERROR(VLOOKUP($B25,'Master Staff List'!$C$8:$D$57,2,FALSE),0)*O25</f>
        <v>0</v>
      </c>
      <c r="Q25" s="228">
        <f>SUMIF(Package!$C$15:$C$41,$B25,Package!J$15:J$41)</f>
        <v>0</v>
      </c>
      <c r="R25" s="15">
        <f>IFERROR(VLOOKUP($B25,'Master Staff List'!$C$8:$D$57,2,FALSE),0)*Q25</f>
        <v>0</v>
      </c>
      <c r="S25" s="228">
        <f>SUMIF(Package!$C$15:$C$41,$B25,Package!K$15:K$41)</f>
        <v>0</v>
      </c>
      <c r="T25" s="15">
        <f>IFERROR(VLOOKUP($B25,'Master Staff List'!$C$8:$D$57,2,FALSE),0)*S25</f>
        <v>0</v>
      </c>
      <c r="U25" s="228">
        <f>SUMIF(Package!$C$15:$C$41,$B25,Package!L$15:L$41)</f>
        <v>0</v>
      </c>
      <c r="V25" s="15">
        <f>IFERROR(VLOOKUP($B25,'Master Staff List'!$C$8:$D$57,2,FALSE),0)*U25</f>
        <v>0</v>
      </c>
      <c r="W25" s="228">
        <f>SUMIF(Package!$C$15:$C$41,$B25,Package!M$15:M$41)</f>
        <v>0</v>
      </c>
      <c r="X25" s="15">
        <f>IFERROR(VLOOKUP($B25,'Master Staff List'!$C$8:$D$57,2,FALSE),0)*W25</f>
        <v>0</v>
      </c>
      <c r="Y25" s="228">
        <f>SUMIF(Package!$C$15:$C$41,$B25,Package!N$15:N$41)</f>
        <v>0</v>
      </c>
      <c r="Z25" s="15">
        <f>IFERROR(VLOOKUP($B25,'Master Staff List'!$C$8:$D$57,2,FALSE),0)*Y25</f>
        <v>0</v>
      </c>
      <c r="AA25" s="228">
        <f>SUMIF(Package!$C$15:$C$41,$B25,Package!O$15:O$41)</f>
        <v>0</v>
      </c>
      <c r="AB25" s="15">
        <f>IFERROR(VLOOKUP($B25,'Master Staff List'!$C$8:$D$57,2,FALSE),0)*AA25</f>
        <v>0</v>
      </c>
      <c r="AC25" s="19">
        <f t="shared" si="3"/>
        <v>0</v>
      </c>
      <c r="AD25" s="28">
        <f t="shared" si="4"/>
        <v>0</v>
      </c>
      <c r="AE25" s="29">
        <f t="shared" si="0"/>
        <v>0</v>
      </c>
      <c r="AH25" s="168">
        <f t="shared" si="1"/>
        <v>0</v>
      </c>
      <c r="AI25" s="168">
        <f t="shared" si="2"/>
        <v>0</v>
      </c>
    </row>
    <row r="26" spans="1:35" ht="12.2" customHeight="1" x14ac:dyDescent="0.25">
      <c r="A26" s="42"/>
      <c r="B26" s="203" t="str">
        <f>'Master Staff List'!C25</f>
        <v>TBD Staff Name 18</v>
      </c>
      <c r="C26" s="134"/>
      <c r="D26" s="40"/>
      <c r="E26" s="228">
        <f>SUMIF(Package!$C$15:$C$41,$B26,Package!D$15:D$41)</f>
        <v>0</v>
      </c>
      <c r="F26" s="15">
        <f>IFERROR(VLOOKUP($B26,'Master Staff List'!$C$8:$D$57,2,FALSE),0)*E26</f>
        <v>0</v>
      </c>
      <c r="G26" s="228">
        <f>SUMIF(Package!$C$15:$C$41,$B26,Package!E$15:E$41)</f>
        <v>0</v>
      </c>
      <c r="H26" s="15">
        <f>IFERROR(VLOOKUP($B26,'Master Staff List'!$C$8:$D$57,2,FALSE),0)*G26</f>
        <v>0</v>
      </c>
      <c r="I26" s="228">
        <f>SUMIF(Package!$C$15:$C$41,$B26,Package!F$15:F$41)</f>
        <v>0</v>
      </c>
      <c r="J26" s="15">
        <f>IFERROR(VLOOKUP($B26,'Master Staff List'!$C$8:$D$57,2,FALSE),0)*I26</f>
        <v>0</v>
      </c>
      <c r="K26" s="228">
        <f>SUMIF(Package!$C$15:$C$41,$B26,Package!G$15:G$41)</f>
        <v>0</v>
      </c>
      <c r="L26" s="15">
        <f>IFERROR(VLOOKUP($B26,'Master Staff List'!$C$8:$D$57,2,FALSE),0)*K26</f>
        <v>0</v>
      </c>
      <c r="M26" s="228">
        <f>SUMIF(Package!$C$15:$C$41,$B26,Package!H$15:H$41)</f>
        <v>0</v>
      </c>
      <c r="N26" s="15">
        <f>IFERROR(VLOOKUP($B26,'Master Staff List'!$C$8:$D$57,2,FALSE),0)*M26</f>
        <v>0</v>
      </c>
      <c r="O26" s="228">
        <f>SUMIF(Package!$C$15:$C$41,$B26,Package!I$15:I$41)</f>
        <v>0</v>
      </c>
      <c r="P26" s="15">
        <f>IFERROR(VLOOKUP($B26,'Master Staff List'!$C$8:$D$57,2,FALSE),0)*O26</f>
        <v>0</v>
      </c>
      <c r="Q26" s="228">
        <f>SUMIF(Package!$C$15:$C$41,$B26,Package!J$15:J$41)</f>
        <v>0</v>
      </c>
      <c r="R26" s="15">
        <f>IFERROR(VLOOKUP($B26,'Master Staff List'!$C$8:$D$57,2,FALSE),0)*Q26</f>
        <v>0</v>
      </c>
      <c r="S26" s="228">
        <f>SUMIF(Package!$C$15:$C$41,$B26,Package!K$15:K$41)</f>
        <v>0</v>
      </c>
      <c r="T26" s="15">
        <f>IFERROR(VLOOKUP($B26,'Master Staff List'!$C$8:$D$57,2,FALSE),0)*S26</f>
        <v>0</v>
      </c>
      <c r="U26" s="228">
        <f>SUMIF(Package!$C$15:$C$41,$B26,Package!L$15:L$41)</f>
        <v>0</v>
      </c>
      <c r="V26" s="15">
        <f>IFERROR(VLOOKUP($B26,'Master Staff List'!$C$8:$D$57,2,FALSE),0)*U26</f>
        <v>0</v>
      </c>
      <c r="W26" s="228">
        <f>SUMIF(Package!$C$15:$C$41,$B26,Package!M$15:M$41)</f>
        <v>0</v>
      </c>
      <c r="X26" s="15">
        <f>IFERROR(VLOOKUP($B26,'Master Staff List'!$C$8:$D$57,2,FALSE),0)*W26</f>
        <v>0</v>
      </c>
      <c r="Y26" s="228">
        <f>SUMIF(Package!$C$15:$C$41,$B26,Package!N$15:N$41)</f>
        <v>0</v>
      </c>
      <c r="Z26" s="15">
        <f>IFERROR(VLOOKUP($B26,'Master Staff List'!$C$8:$D$57,2,FALSE),0)*Y26</f>
        <v>0</v>
      </c>
      <c r="AA26" s="228">
        <f>SUMIF(Package!$C$15:$C$41,$B26,Package!O$15:O$41)</f>
        <v>0</v>
      </c>
      <c r="AB26" s="15">
        <f>IFERROR(VLOOKUP($B26,'Master Staff List'!$C$8:$D$57,2,FALSE),0)*AA26</f>
        <v>0</v>
      </c>
      <c r="AC26" s="19">
        <f t="shared" si="3"/>
        <v>0</v>
      </c>
      <c r="AD26" s="28">
        <f t="shared" si="4"/>
        <v>0</v>
      </c>
      <c r="AE26" s="29">
        <f t="shared" si="0"/>
        <v>0</v>
      </c>
      <c r="AH26" s="168">
        <f t="shared" si="1"/>
        <v>0</v>
      </c>
      <c r="AI26" s="168">
        <f t="shared" si="2"/>
        <v>0</v>
      </c>
    </row>
    <row r="27" spans="1:35" ht="12.2" customHeight="1" x14ac:dyDescent="0.25">
      <c r="A27" s="42"/>
      <c r="B27" s="203" t="str">
        <f>'Master Staff List'!C26</f>
        <v>TBD Staff Name 19</v>
      </c>
      <c r="C27" s="134"/>
      <c r="D27" s="40"/>
      <c r="E27" s="228">
        <f>SUMIF(Package!$C$15:$C$41,$B27,Package!D$15:D$41)</f>
        <v>0</v>
      </c>
      <c r="F27" s="15">
        <f>IFERROR(VLOOKUP($B27,'Master Staff List'!$C$8:$D$57,2,FALSE),0)*E27</f>
        <v>0</v>
      </c>
      <c r="G27" s="228">
        <f>SUMIF(Package!$C$15:$C$41,$B27,Package!E$15:E$41)</f>
        <v>0</v>
      </c>
      <c r="H27" s="15">
        <f>IFERROR(VLOOKUP($B27,'Master Staff List'!$C$8:$D$57,2,FALSE),0)*G27</f>
        <v>0</v>
      </c>
      <c r="I27" s="228">
        <f>SUMIF(Package!$C$15:$C$41,$B27,Package!F$15:F$41)</f>
        <v>0</v>
      </c>
      <c r="J27" s="15">
        <f>IFERROR(VLOOKUP($B27,'Master Staff List'!$C$8:$D$57,2,FALSE),0)*I27</f>
        <v>0</v>
      </c>
      <c r="K27" s="228">
        <f>SUMIF(Package!$C$15:$C$41,$B27,Package!G$15:G$41)</f>
        <v>0</v>
      </c>
      <c r="L27" s="15">
        <f>IFERROR(VLOOKUP($B27,'Master Staff List'!$C$8:$D$57,2,FALSE),0)*K27</f>
        <v>0</v>
      </c>
      <c r="M27" s="228">
        <f>SUMIF(Package!$C$15:$C$41,$B27,Package!H$15:H$41)</f>
        <v>0</v>
      </c>
      <c r="N27" s="15">
        <f>IFERROR(VLOOKUP($B27,'Master Staff List'!$C$8:$D$57,2,FALSE),0)*M27</f>
        <v>0</v>
      </c>
      <c r="O27" s="228">
        <f>SUMIF(Package!$C$15:$C$41,$B27,Package!I$15:I$41)</f>
        <v>0</v>
      </c>
      <c r="P27" s="15">
        <f>IFERROR(VLOOKUP($B27,'Master Staff List'!$C$8:$D$57,2,FALSE),0)*O27</f>
        <v>0</v>
      </c>
      <c r="Q27" s="228">
        <f>SUMIF(Package!$C$15:$C$41,$B27,Package!J$15:J$41)</f>
        <v>0</v>
      </c>
      <c r="R27" s="15">
        <f>IFERROR(VLOOKUP($B27,'Master Staff List'!$C$8:$D$57,2,FALSE),0)*Q27</f>
        <v>0</v>
      </c>
      <c r="S27" s="228">
        <f>SUMIF(Package!$C$15:$C$41,$B27,Package!K$15:K$41)</f>
        <v>0</v>
      </c>
      <c r="T27" s="15">
        <f>IFERROR(VLOOKUP($B27,'Master Staff List'!$C$8:$D$57,2,FALSE),0)*S27</f>
        <v>0</v>
      </c>
      <c r="U27" s="228">
        <f>SUMIF(Package!$C$15:$C$41,$B27,Package!L$15:L$41)</f>
        <v>0</v>
      </c>
      <c r="V27" s="15">
        <f>IFERROR(VLOOKUP($B27,'Master Staff List'!$C$8:$D$57,2,FALSE),0)*U27</f>
        <v>0</v>
      </c>
      <c r="W27" s="228">
        <f>SUMIF(Package!$C$15:$C$41,$B27,Package!M$15:M$41)</f>
        <v>0</v>
      </c>
      <c r="X27" s="15">
        <f>IFERROR(VLOOKUP($B27,'Master Staff List'!$C$8:$D$57,2,FALSE),0)*W27</f>
        <v>0</v>
      </c>
      <c r="Y27" s="228">
        <f>SUMIF(Package!$C$15:$C$41,$B27,Package!N$15:N$41)</f>
        <v>0</v>
      </c>
      <c r="Z27" s="15">
        <f>IFERROR(VLOOKUP($B27,'Master Staff List'!$C$8:$D$57,2,FALSE),0)*Y27</f>
        <v>0</v>
      </c>
      <c r="AA27" s="228">
        <f>SUMIF(Package!$C$15:$C$41,$B27,Package!O$15:O$41)</f>
        <v>0</v>
      </c>
      <c r="AB27" s="15">
        <f>IFERROR(VLOOKUP($B27,'Master Staff List'!$C$8:$D$57,2,FALSE),0)*AA27</f>
        <v>0</v>
      </c>
      <c r="AC27" s="19">
        <f t="shared" si="3"/>
        <v>0</v>
      </c>
      <c r="AD27" s="28">
        <f t="shared" si="4"/>
        <v>0</v>
      </c>
      <c r="AE27" s="29">
        <f t="shared" si="0"/>
        <v>0</v>
      </c>
      <c r="AH27" s="168">
        <f t="shared" si="1"/>
        <v>0</v>
      </c>
      <c r="AI27" s="168">
        <f t="shared" si="2"/>
        <v>0</v>
      </c>
    </row>
    <row r="28" spans="1:35" ht="12.2" customHeight="1" x14ac:dyDescent="0.25">
      <c r="A28" s="42"/>
      <c r="B28" s="203" t="str">
        <f>'Master Staff List'!C27</f>
        <v>TBD Staff Name 20</v>
      </c>
      <c r="C28" s="134"/>
      <c r="D28" s="40"/>
      <c r="E28" s="228">
        <f>SUMIF(Package!$C$15:$C$41,$B28,Package!D$15:D$41)</f>
        <v>0</v>
      </c>
      <c r="F28" s="15">
        <f>IFERROR(VLOOKUP($B28,'Master Staff List'!$C$8:$D$57,2,FALSE),0)*E28</f>
        <v>0</v>
      </c>
      <c r="G28" s="228">
        <f>SUMIF(Package!$C$15:$C$41,$B28,Package!E$15:E$41)</f>
        <v>0</v>
      </c>
      <c r="H28" s="15">
        <f>IFERROR(VLOOKUP($B28,'Master Staff List'!$C$8:$D$57,2,FALSE),0)*G28</f>
        <v>0</v>
      </c>
      <c r="I28" s="228">
        <f>SUMIF(Package!$C$15:$C$41,$B28,Package!F$15:F$41)</f>
        <v>0</v>
      </c>
      <c r="J28" s="15">
        <f>IFERROR(VLOOKUP($B28,'Master Staff List'!$C$8:$D$57,2,FALSE),0)*I28</f>
        <v>0</v>
      </c>
      <c r="K28" s="228">
        <f>SUMIF(Package!$C$15:$C$41,$B28,Package!G$15:G$41)</f>
        <v>0</v>
      </c>
      <c r="L28" s="15">
        <f>IFERROR(VLOOKUP($B28,'Master Staff List'!$C$8:$D$57,2,FALSE),0)*K28</f>
        <v>0</v>
      </c>
      <c r="M28" s="228">
        <f>SUMIF(Package!$C$15:$C$41,$B28,Package!H$15:H$41)</f>
        <v>0</v>
      </c>
      <c r="N28" s="15">
        <f>IFERROR(VLOOKUP($B28,'Master Staff List'!$C$8:$D$57,2,FALSE),0)*M28</f>
        <v>0</v>
      </c>
      <c r="O28" s="228">
        <f>SUMIF(Package!$C$15:$C$41,$B28,Package!I$15:I$41)</f>
        <v>0</v>
      </c>
      <c r="P28" s="15">
        <f>IFERROR(VLOOKUP($B28,'Master Staff List'!$C$8:$D$57,2,FALSE),0)*O28</f>
        <v>0</v>
      </c>
      <c r="Q28" s="228">
        <f>SUMIF(Package!$C$15:$C$41,$B28,Package!J$15:J$41)</f>
        <v>0</v>
      </c>
      <c r="R28" s="15">
        <f>IFERROR(VLOOKUP($B28,'Master Staff List'!$C$8:$D$57,2,FALSE),0)*Q28</f>
        <v>0</v>
      </c>
      <c r="S28" s="228">
        <f>SUMIF(Package!$C$15:$C$41,$B28,Package!K$15:K$41)</f>
        <v>0</v>
      </c>
      <c r="T28" s="15">
        <f>IFERROR(VLOOKUP($B28,'Master Staff List'!$C$8:$D$57,2,FALSE),0)*S28</f>
        <v>0</v>
      </c>
      <c r="U28" s="228">
        <f>SUMIF(Package!$C$15:$C$41,$B28,Package!L$15:L$41)</f>
        <v>0</v>
      </c>
      <c r="V28" s="15">
        <f>IFERROR(VLOOKUP($B28,'Master Staff List'!$C$8:$D$57,2,FALSE),0)*U28</f>
        <v>0</v>
      </c>
      <c r="W28" s="228">
        <f>SUMIF(Package!$C$15:$C$41,$B28,Package!M$15:M$41)</f>
        <v>0</v>
      </c>
      <c r="X28" s="15">
        <f>IFERROR(VLOOKUP($B28,'Master Staff List'!$C$8:$D$57,2,FALSE),0)*W28</f>
        <v>0</v>
      </c>
      <c r="Y28" s="228">
        <f>SUMIF(Package!$C$15:$C$41,$B28,Package!N$15:N$41)</f>
        <v>0</v>
      </c>
      <c r="Z28" s="15">
        <f>IFERROR(VLOOKUP($B28,'Master Staff List'!$C$8:$D$57,2,FALSE),0)*Y28</f>
        <v>0</v>
      </c>
      <c r="AA28" s="228">
        <f>SUMIF(Package!$C$15:$C$41,$B28,Package!O$15:O$41)</f>
        <v>0</v>
      </c>
      <c r="AB28" s="15">
        <f>IFERROR(VLOOKUP($B28,'Master Staff List'!$C$8:$D$57,2,FALSE),0)*AA28</f>
        <v>0</v>
      </c>
      <c r="AC28" s="19">
        <f t="shared" si="3"/>
        <v>0</v>
      </c>
      <c r="AD28" s="28">
        <f t="shared" si="4"/>
        <v>0</v>
      </c>
      <c r="AE28" s="29">
        <f t="shared" si="0"/>
        <v>0</v>
      </c>
      <c r="AH28" s="168">
        <f t="shared" si="1"/>
        <v>0</v>
      </c>
      <c r="AI28" s="168">
        <f t="shared" si="2"/>
        <v>0</v>
      </c>
    </row>
    <row r="29" spans="1:35" ht="12.2" customHeight="1" x14ac:dyDescent="0.25">
      <c r="A29" s="42"/>
      <c r="B29" s="203" t="str">
        <f>'Master Staff List'!C28</f>
        <v>TBD Staff Name 21</v>
      </c>
      <c r="C29" s="134"/>
      <c r="D29" s="40"/>
      <c r="E29" s="228">
        <f>SUMIF(Package!$C$15:$C$41,$B29,Package!D$15:D$41)</f>
        <v>0</v>
      </c>
      <c r="F29" s="15">
        <f>IFERROR(VLOOKUP($B29,'Master Staff List'!$C$8:$D$57,2,FALSE),0)*E29</f>
        <v>0</v>
      </c>
      <c r="G29" s="228">
        <f>SUMIF(Package!$C$15:$C$41,$B29,Package!E$15:E$41)</f>
        <v>0</v>
      </c>
      <c r="H29" s="15">
        <f>IFERROR(VLOOKUP($B29,'Master Staff List'!$C$8:$D$57,2,FALSE),0)*G29</f>
        <v>0</v>
      </c>
      <c r="I29" s="228">
        <f>SUMIF(Package!$C$15:$C$41,$B29,Package!F$15:F$41)</f>
        <v>0</v>
      </c>
      <c r="J29" s="15">
        <f>IFERROR(VLOOKUP($B29,'Master Staff List'!$C$8:$D$57,2,FALSE),0)*I29</f>
        <v>0</v>
      </c>
      <c r="K29" s="228">
        <f>SUMIF(Package!$C$15:$C$41,$B29,Package!G$15:G$41)</f>
        <v>0</v>
      </c>
      <c r="L29" s="15">
        <f>IFERROR(VLOOKUP($B29,'Master Staff List'!$C$8:$D$57,2,FALSE),0)*K29</f>
        <v>0</v>
      </c>
      <c r="M29" s="228">
        <f>SUMIF(Package!$C$15:$C$41,$B29,Package!H$15:H$41)</f>
        <v>0</v>
      </c>
      <c r="N29" s="15">
        <f>IFERROR(VLOOKUP($B29,'Master Staff List'!$C$8:$D$57,2,FALSE),0)*M29</f>
        <v>0</v>
      </c>
      <c r="O29" s="228">
        <f>SUMIF(Package!$C$15:$C$41,$B29,Package!I$15:I$41)</f>
        <v>0</v>
      </c>
      <c r="P29" s="15">
        <f>IFERROR(VLOOKUP($B29,'Master Staff List'!$C$8:$D$57,2,FALSE),0)*O29</f>
        <v>0</v>
      </c>
      <c r="Q29" s="228">
        <f>SUMIF(Package!$C$15:$C$41,$B29,Package!J$15:J$41)</f>
        <v>0</v>
      </c>
      <c r="R29" s="15">
        <f>IFERROR(VLOOKUP($B29,'Master Staff List'!$C$8:$D$57,2,FALSE),0)*Q29</f>
        <v>0</v>
      </c>
      <c r="S29" s="228">
        <f>SUMIF(Package!$C$15:$C$41,$B29,Package!K$15:K$41)</f>
        <v>0</v>
      </c>
      <c r="T29" s="15">
        <f>IFERROR(VLOOKUP($B29,'Master Staff List'!$C$8:$D$57,2,FALSE),0)*S29</f>
        <v>0</v>
      </c>
      <c r="U29" s="228">
        <f>SUMIF(Package!$C$15:$C$41,$B29,Package!L$15:L$41)</f>
        <v>0</v>
      </c>
      <c r="V29" s="15">
        <f>IFERROR(VLOOKUP($B29,'Master Staff List'!$C$8:$D$57,2,FALSE),0)*U29</f>
        <v>0</v>
      </c>
      <c r="W29" s="228">
        <f>SUMIF(Package!$C$15:$C$41,$B29,Package!M$15:M$41)</f>
        <v>0</v>
      </c>
      <c r="X29" s="15">
        <f>IFERROR(VLOOKUP($B29,'Master Staff List'!$C$8:$D$57,2,FALSE),0)*W29</f>
        <v>0</v>
      </c>
      <c r="Y29" s="228">
        <f>SUMIF(Package!$C$15:$C$41,$B29,Package!N$15:N$41)</f>
        <v>0</v>
      </c>
      <c r="Z29" s="15">
        <f>IFERROR(VLOOKUP($B29,'Master Staff List'!$C$8:$D$57,2,FALSE),0)*Y29</f>
        <v>0</v>
      </c>
      <c r="AA29" s="228">
        <f>SUMIF(Package!$C$15:$C$41,$B29,Package!O$15:O$41)</f>
        <v>0</v>
      </c>
      <c r="AB29" s="15">
        <f>IFERROR(VLOOKUP($B29,'Master Staff List'!$C$8:$D$57,2,FALSE),0)*AA29</f>
        <v>0</v>
      </c>
      <c r="AC29" s="19">
        <f t="shared" si="3"/>
        <v>0</v>
      </c>
      <c r="AD29" s="28">
        <f t="shared" si="4"/>
        <v>0</v>
      </c>
      <c r="AE29" s="29">
        <f t="shared" si="0"/>
        <v>0</v>
      </c>
      <c r="AH29" s="168">
        <f t="shared" si="1"/>
        <v>0</v>
      </c>
      <c r="AI29" s="168">
        <f t="shared" si="2"/>
        <v>0</v>
      </c>
    </row>
    <row r="30" spans="1:35" ht="12.2" customHeight="1" x14ac:dyDescent="0.25">
      <c r="A30" s="42"/>
      <c r="B30" s="203" t="str">
        <f>'Master Staff List'!C29</f>
        <v>TBD Staff Name 22</v>
      </c>
      <c r="C30" s="134"/>
      <c r="D30" s="40"/>
      <c r="E30" s="228">
        <f>SUMIF(Package!$C$15:$C$41,$B30,Package!D$15:D$41)</f>
        <v>0</v>
      </c>
      <c r="F30" s="15">
        <f>IFERROR(VLOOKUP($B30,'Master Staff List'!$C$8:$D$57,2,FALSE),0)*E30</f>
        <v>0</v>
      </c>
      <c r="G30" s="228">
        <f>SUMIF(Package!$C$15:$C$41,$B30,Package!E$15:E$41)</f>
        <v>0</v>
      </c>
      <c r="H30" s="15">
        <f>IFERROR(VLOOKUP($B30,'Master Staff List'!$C$8:$D$57,2,FALSE),0)*G30</f>
        <v>0</v>
      </c>
      <c r="I30" s="228">
        <f>SUMIF(Package!$C$15:$C$41,$B30,Package!F$15:F$41)</f>
        <v>0</v>
      </c>
      <c r="J30" s="15">
        <f>IFERROR(VLOOKUP($B30,'Master Staff List'!$C$8:$D$57,2,FALSE),0)*I30</f>
        <v>0</v>
      </c>
      <c r="K30" s="228">
        <f>SUMIF(Package!$C$15:$C$41,$B30,Package!G$15:G$41)</f>
        <v>0</v>
      </c>
      <c r="L30" s="15">
        <f>IFERROR(VLOOKUP($B30,'Master Staff List'!$C$8:$D$57,2,FALSE),0)*K30</f>
        <v>0</v>
      </c>
      <c r="M30" s="228">
        <f>SUMIF(Package!$C$15:$C$41,$B30,Package!H$15:H$41)</f>
        <v>0</v>
      </c>
      <c r="N30" s="15">
        <f>IFERROR(VLOOKUP($B30,'Master Staff List'!$C$8:$D$57,2,FALSE),0)*M30</f>
        <v>0</v>
      </c>
      <c r="O30" s="228">
        <f>SUMIF(Package!$C$15:$C$41,$B30,Package!I$15:I$41)</f>
        <v>0</v>
      </c>
      <c r="P30" s="15">
        <f>IFERROR(VLOOKUP($B30,'Master Staff List'!$C$8:$D$57,2,FALSE),0)*O30</f>
        <v>0</v>
      </c>
      <c r="Q30" s="228">
        <f>SUMIF(Package!$C$15:$C$41,$B30,Package!J$15:J$41)</f>
        <v>0</v>
      </c>
      <c r="R30" s="15">
        <f>IFERROR(VLOOKUP($B30,'Master Staff List'!$C$8:$D$57,2,FALSE),0)*Q30</f>
        <v>0</v>
      </c>
      <c r="S30" s="228">
        <f>SUMIF(Package!$C$15:$C$41,$B30,Package!K$15:K$41)</f>
        <v>0</v>
      </c>
      <c r="T30" s="15">
        <f>IFERROR(VLOOKUP($B30,'Master Staff List'!$C$8:$D$57,2,FALSE),0)*S30</f>
        <v>0</v>
      </c>
      <c r="U30" s="228">
        <f>SUMIF(Package!$C$15:$C$41,$B30,Package!L$15:L$41)</f>
        <v>0</v>
      </c>
      <c r="V30" s="15">
        <f>IFERROR(VLOOKUP($B30,'Master Staff List'!$C$8:$D$57,2,FALSE),0)*U30</f>
        <v>0</v>
      </c>
      <c r="W30" s="228">
        <f>SUMIF(Package!$C$15:$C$41,$B30,Package!M$15:M$41)</f>
        <v>0</v>
      </c>
      <c r="X30" s="15">
        <f>IFERROR(VLOOKUP($B30,'Master Staff List'!$C$8:$D$57,2,FALSE),0)*W30</f>
        <v>0</v>
      </c>
      <c r="Y30" s="228">
        <f>SUMIF(Package!$C$15:$C$41,$B30,Package!N$15:N$41)</f>
        <v>0</v>
      </c>
      <c r="Z30" s="15">
        <f>IFERROR(VLOOKUP($B30,'Master Staff List'!$C$8:$D$57,2,FALSE),0)*Y30</f>
        <v>0</v>
      </c>
      <c r="AA30" s="228">
        <f>SUMIF(Package!$C$15:$C$41,$B30,Package!O$15:O$41)</f>
        <v>0</v>
      </c>
      <c r="AB30" s="15">
        <f>IFERROR(VLOOKUP($B30,'Master Staff List'!$C$8:$D$57,2,FALSE),0)*AA30</f>
        <v>0</v>
      </c>
      <c r="AC30" s="19">
        <f t="shared" si="3"/>
        <v>0</v>
      </c>
      <c r="AD30" s="28">
        <f t="shared" si="4"/>
        <v>0</v>
      </c>
      <c r="AE30" s="29">
        <f t="shared" si="0"/>
        <v>0</v>
      </c>
      <c r="AH30" s="168">
        <f t="shared" si="1"/>
        <v>0</v>
      </c>
      <c r="AI30" s="168">
        <f t="shared" si="2"/>
        <v>0</v>
      </c>
    </row>
    <row r="31" spans="1:35" ht="12.2" customHeight="1" x14ac:dyDescent="0.25">
      <c r="A31" s="42"/>
      <c r="B31" s="203" t="str">
        <f>'Master Staff List'!C30</f>
        <v>TBD Staff Name 23</v>
      </c>
      <c r="C31" s="134"/>
      <c r="D31" s="40"/>
      <c r="E31" s="228">
        <f>SUMIF(Package!$C$15:$C$41,$B31,Package!D$15:D$41)</f>
        <v>0</v>
      </c>
      <c r="F31" s="15">
        <f>IFERROR(VLOOKUP($B31,'Master Staff List'!$C$8:$D$57,2,FALSE),0)*E31</f>
        <v>0</v>
      </c>
      <c r="G31" s="228">
        <f>SUMIF(Package!$C$15:$C$41,$B31,Package!E$15:E$41)</f>
        <v>0</v>
      </c>
      <c r="H31" s="15">
        <f>IFERROR(VLOOKUP($B31,'Master Staff List'!$C$8:$D$57,2,FALSE),0)*G31</f>
        <v>0</v>
      </c>
      <c r="I31" s="228">
        <f>SUMIF(Package!$C$15:$C$41,$B31,Package!F$15:F$41)</f>
        <v>0</v>
      </c>
      <c r="J31" s="15">
        <f>IFERROR(VLOOKUP($B31,'Master Staff List'!$C$8:$D$57,2,FALSE),0)*I31</f>
        <v>0</v>
      </c>
      <c r="K31" s="228">
        <f>SUMIF(Package!$C$15:$C$41,$B31,Package!G$15:G$41)</f>
        <v>0</v>
      </c>
      <c r="L31" s="15">
        <f>IFERROR(VLOOKUP($B31,'Master Staff List'!$C$8:$D$57,2,FALSE),0)*K31</f>
        <v>0</v>
      </c>
      <c r="M31" s="228">
        <f>SUMIF(Package!$C$15:$C$41,$B31,Package!H$15:H$41)</f>
        <v>0</v>
      </c>
      <c r="N31" s="15">
        <f>IFERROR(VLOOKUP($B31,'Master Staff List'!$C$8:$D$57,2,FALSE),0)*M31</f>
        <v>0</v>
      </c>
      <c r="O31" s="228">
        <f>SUMIF(Package!$C$15:$C$41,$B31,Package!I$15:I$41)</f>
        <v>0</v>
      </c>
      <c r="P31" s="15">
        <f>IFERROR(VLOOKUP($B31,'Master Staff List'!$C$8:$D$57,2,FALSE),0)*O31</f>
        <v>0</v>
      </c>
      <c r="Q31" s="228">
        <f>SUMIF(Package!$C$15:$C$41,$B31,Package!J$15:J$41)</f>
        <v>0</v>
      </c>
      <c r="R31" s="15">
        <f>IFERROR(VLOOKUP($B31,'Master Staff List'!$C$8:$D$57,2,FALSE),0)*Q31</f>
        <v>0</v>
      </c>
      <c r="S31" s="228">
        <f>SUMIF(Package!$C$15:$C$41,$B31,Package!K$15:K$41)</f>
        <v>0</v>
      </c>
      <c r="T31" s="15">
        <f>IFERROR(VLOOKUP($B31,'Master Staff List'!$C$8:$D$57,2,FALSE),0)*S31</f>
        <v>0</v>
      </c>
      <c r="U31" s="228">
        <f>SUMIF(Package!$C$15:$C$41,$B31,Package!L$15:L$41)</f>
        <v>0</v>
      </c>
      <c r="V31" s="15">
        <f>IFERROR(VLOOKUP($B31,'Master Staff List'!$C$8:$D$57,2,FALSE),0)*U31</f>
        <v>0</v>
      </c>
      <c r="W31" s="228">
        <f>SUMIF(Package!$C$15:$C$41,$B31,Package!M$15:M$41)</f>
        <v>0</v>
      </c>
      <c r="X31" s="15">
        <f>IFERROR(VLOOKUP($B31,'Master Staff List'!$C$8:$D$57,2,FALSE),0)*W31</f>
        <v>0</v>
      </c>
      <c r="Y31" s="228">
        <f>SUMIF(Package!$C$15:$C$41,$B31,Package!N$15:N$41)</f>
        <v>0</v>
      </c>
      <c r="Z31" s="15">
        <f>IFERROR(VLOOKUP($B31,'Master Staff List'!$C$8:$D$57,2,FALSE),0)*Y31</f>
        <v>0</v>
      </c>
      <c r="AA31" s="228">
        <f>SUMIF(Package!$C$15:$C$41,$B31,Package!O$15:O$41)</f>
        <v>0</v>
      </c>
      <c r="AB31" s="15">
        <f>IFERROR(VLOOKUP($B31,'Master Staff List'!$C$8:$D$57,2,FALSE),0)*AA31</f>
        <v>0</v>
      </c>
      <c r="AC31" s="19">
        <f t="shared" si="3"/>
        <v>0</v>
      </c>
      <c r="AD31" s="28">
        <f t="shared" si="4"/>
        <v>0</v>
      </c>
      <c r="AE31" s="29">
        <f t="shared" si="0"/>
        <v>0</v>
      </c>
      <c r="AH31" s="168">
        <f t="shared" si="1"/>
        <v>0</v>
      </c>
      <c r="AI31" s="168">
        <f t="shared" si="2"/>
        <v>0</v>
      </c>
    </row>
    <row r="32" spans="1:35" ht="12" customHeight="1" x14ac:dyDescent="0.25">
      <c r="A32" s="42"/>
      <c r="B32" s="203" t="str">
        <f>'Master Staff List'!C31</f>
        <v>TBD Staff Name 24</v>
      </c>
      <c r="C32" s="134"/>
      <c r="D32" s="40"/>
      <c r="E32" s="228">
        <f>SUMIF(Package!$C$15:$C$41,$B32,Package!D$15:D$41)</f>
        <v>0</v>
      </c>
      <c r="F32" s="15">
        <f>IFERROR(VLOOKUP($B32,'Master Staff List'!$C$8:$D$57,2,FALSE),0)*E32</f>
        <v>0</v>
      </c>
      <c r="G32" s="228">
        <f>SUMIF(Package!$C$15:$C$41,$B32,Package!E$15:E$41)</f>
        <v>0</v>
      </c>
      <c r="H32" s="15">
        <f>IFERROR(VLOOKUP($B32,'Master Staff List'!$C$8:$D$57,2,FALSE),0)*G32</f>
        <v>0</v>
      </c>
      <c r="I32" s="228">
        <f>SUMIF(Package!$C$15:$C$41,$B32,Package!F$15:F$41)</f>
        <v>0</v>
      </c>
      <c r="J32" s="15">
        <f>IFERROR(VLOOKUP($B32,'Master Staff List'!$C$8:$D$57,2,FALSE),0)*I32</f>
        <v>0</v>
      </c>
      <c r="K32" s="228">
        <f>SUMIF(Package!$C$15:$C$41,$B32,Package!G$15:G$41)</f>
        <v>0</v>
      </c>
      <c r="L32" s="15">
        <f>IFERROR(VLOOKUP($B32,'Master Staff List'!$C$8:$D$57,2,FALSE),0)*K32</f>
        <v>0</v>
      </c>
      <c r="M32" s="228">
        <f>SUMIF(Package!$C$15:$C$41,$B32,Package!H$15:H$41)</f>
        <v>0</v>
      </c>
      <c r="N32" s="15">
        <f>IFERROR(VLOOKUP($B32,'Master Staff List'!$C$8:$D$57,2,FALSE),0)*M32</f>
        <v>0</v>
      </c>
      <c r="O32" s="228">
        <f>SUMIF(Package!$C$15:$C$41,$B32,Package!I$15:I$41)</f>
        <v>0</v>
      </c>
      <c r="P32" s="15">
        <f>IFERROR(VLOOKUP($B32,'Master Staff List'!$C$8:$D$57,2,FALSE),0)*O32</f>
        <v>0</v>
      </c>
      <c r="Q32" s="228">
        <f>SUMIF(Package!$C$15:$C$41,$B32,Package!J$15:J$41)</f>
        <v>0</v>
      </c>
      <c r="R32" s="15">
        <f>IFERROR(VLOOKUP($B32,'Master Staff List'!$C$8:$D$57,2,FALSE),0)*Q32</f>
        <v>0</v>
      </c>
      <c r="S32" s="228">
        <f>SUMIF(Package!$C$15:$C$41,$B32,Package!K$15:K$41)</f>
        <v>0</v>
      </c>
      <c r="T32" s="15">
        <f>IFERROR(VLOOKUP($B32,'Master Staff List'!$C$8:$D$57,2,FALSE),0)*S32</f>
        <v>0</v>
      </c>
      <c r="U32" s="228">
        <f>SUMIF(Package!$C$15:$C$41,$B32,Package!L$15:L$41)</f>
        <v>0</v>
      </c>
      <c r="V32" s="15">
        <f>IFERROR(VLOOKUP($B32,'Master Staff List'!$C$8:$D$57,2,FALSE),0)*U32</f>
        <v>0</v>
      </c>
      <c r="W32" s="228">
        <f>SUMIF(Package!$C$15:$C$41,$B32,Package!M$15:M$41)</f>
        <v>0</v>
      </c>
      <c r="X32" s="15">
        <f>IFERROR(VLOOKUP($B32,'Master Staff List'!$C$8:$D$57,2,FALSE),0)*W32</f>
        <v>0</v>
      </c>
      <c r="Y32" s="228">
        <f>SUMIF(Package!$C$15:$C$41,$B32,Package!N$15:N$41)</f>
        <v>0</v>
      </c>
      <c r="Z32" s="15">
        <f>IFERROR(VLOOKUP($B32,'Master Staff List'!$C$8:$D$57,2,FALSE),0)*Y32</f>
        <v>0</v>
      </c>
      <c r="AA32" s="228">
        <f>SUMIF(Package!$C$15:$C$41,$B32,Package!O$15:O$41)</f>
        <v>0</v>
      </c>
      <c r="AB32" s="15">
        <f>IFERROR(VLOOKUP($B32,'Master Staff List'!$C$8:$D$57,2,FALSE),0)*AA32</f>
        <v>0</v>
      </c>
      <c r="AC32" s="19">
        <f t="shared" si="3"/>
        <v>0</v>
      </c>
      <c r="AD32" s="28">
        <f t="shared" si="4"/>
        <v>0</v>
      </c>
      <c r="AE32" s="29">
        <f t="shared" si="0"/>
        <v>0</v>
      </c>
      <c r="AH32" s="168">
        <f t="shared" si="1"/>
        <v>0</v>
      </c>
      <c r="AI32" s="168">
        <f t="shared" si="2"/>
        <v>0</v>
      </c>
    </row>
    <row r="33" spans="1:35" ht="12.2" customHeight="1" x14ac:dyDescent="0.25">
      <c r="A33" s="42"/>
      <c r="B33" s="203" t="str">
        <f>'Master Staff List'!C32</f>
        <v>TBD Staff Name 25</v>
      </c>
      <c r="C33" s="134"/>
      <c r="D33" s="40"/>
      <c r="E33" s="228">
        <f>SUMIF(Package!$C$15:$C$41,$B33,Package!D$15:D$41)</f>
        <v>0</v>
      </c>
      <c r="F33" s="15">
        <f>IFERROR(VLOOKUP($B33,'Master Staff List'!$C$8:$D$57,2,FALSE),0)*E33</f>
        <v>0</v>
      </c>
      <c r="G33" s="228">
        <f>SUMIF(Package!$C$15:$C$41,$B33,Package!E$15:E$41)</f>
        <v>0</v>
      </c>
      <c r="H33" s="15">
        <f>IFERROR(VLOOKUP($B33,'Master Staff List'!$C$8:$D$57,2,FALSE),0)*G33</f>
        <v>0</v>
      </c>
      <c r="I33" s="228">
        <f>SUMIF(Package!$C$15:$C$41,$B33,Package!F$15:F$41)</f>
        <v>0</v>
      </c>
      <c r="J33" s="15">
        <f>IFERROR(VLOOKUP($B33,'Master Staff List'!$C$8:$D$57,2,FALSE),0)*I33</f>
        <v>0</v>
      </c>
      <c r="K33" s="228">
        <f>SUMIF(Package!$C$15:$C$41,$B33,Package!G$15:G$41)</f>
        <v>0</v>
      </c>
      <c r="L33" s="15">
        <f>IFERROR(VLOOKUP($B33,'Master Staff List'!$C$8:$D$57,2,FALSE),0)*K33</f>
        <v>0</v>
      </c>
      <c r="M33" s="228">
        <f>SUMIF(Package!$C$15:$C$41,$B33,Package!H$15:H$41)</f>
        <v>0</v>
      </c>
      <c r="N33" s="15">
        <f>IFERROR(VLOOKUP($B33,'Master Staff List'!$C$8:$D$57,2,FALSE),0)*M33</f>
        <v>0</v>
      </c>
      <c r="O33" s="228">
        <f>SUMIF(Package!$C$15:$C$41,$B33,Package!I$15:I$41)</f>
        <v>0</v>
      </c>
      <c r="P33" s="15">
        <f>IFERROR(VLOOKUP($B33,'Master Staff List'!$C$8:$D$57,2,FALSE),0)*O33</f>
        <v>0</v>
      </c>
      <c r="Q33" s="228">
        <f>SUMIF(Package!$C$15:$C$41,$B33,Package!J$15:J$41)</f>
        <v>0</v>
      </c>
      <c r="R33" s="15">
        <f>IFERROR(VLOOKUP($B33,'Master Staff List'!$C$8:$D$57,2,FALSE),0)*Q33</f>
        <v>0</v>
      </c>
      <c r="S33" s="228">
        <f>SUMIF(Package!$C$15:$C$41,$B33,Package!K$15:K$41)</f>
        <v>0</v>
      </c>
      <c r="T33" s="15">
        <f>IFERROR(VLOOKUP($B33,'Master Staff List'!$C$8:$D$57,2,FALSE),0)*S33</f>
        <v>0</v>
      </c>
      <c r="U33" s="228">
        <f>SUMIF(Package!$C$15:$C$41,$B33,Package!L$15:L$41)</f>
        <v>0</v>
      </c>
      <c r="V33" s="15">
        <f>IFERROR(VLOOKUP($B33,'Master Staff List'!$C$8:$D$57,2,FALSE),0)*U33</f>
        <v>0</v>
      </c>
      <c r="W33" s="228">
        <f>SUMIF(Package!$C$15:$C$41,$B33,Package!M$15:M$41)</f>
        <v>0</v>
      </c>
      <c r="X33" s="15">
        <f>IFERROR(VLOOKUP($B33,'Master Staff List'!$C$8:$D$57,2,FALSE),0)*W33</f>
        <v>0</v>
      </c>
      <c r="Y33" s="228">
        <f>SUMIF(Package!$C$15:$C$41,$B33,Package!N$15:N$41)</f>
        <v>0</v>
      </c>
      <c r="Z33" s="15">
        <f>IFERROR(VLOOKUP($B33,'Master Staff List'!$C$8:$D$57,2,FALSE),0)*Y33</f>
        <v>0</v>
      </c>
      <c r="AA33" s="228">
        <f>SUMIF(Package!$C$15:$C$41,$B33,Package!O$15:O$41)</f>
        <v>0</v>
      </c>
      <c r="AB33" s="15">
        <f>IFERROR(VLOOKUP($B33,'Master Staff List'!$C$8:$D$57,2,FALSE),0)*AA33</f>
        <v>0</v>
      </c>
      <c r="AC33" s="19">
        <f t="shared" si="3"/>
        <v>0</v>
      </c>
      <c r="AD33" s="28">
        <f t="shared" si="4"/>
        <v>0</v>
      </c>
      <c r="AE33" s="29">
        <f t="shared" si="0"/>
        <v>0</v>
      </c>
      <c r="AH33" s="168">
        <f t="shared" si="1"/>
        <v>0</v>
      </c>
      <c r="AI33" s="168">
        <f t="shared" si="2"/>
        <v>0</v>
      </c>
    </row>
    <row r="34" spans="1:35" ht="12.2" customHeight="1" x14ac:dyDescent="0.25">
      <c r="A34" s="42"/>
      <c r="B34" s="203" t="str">
        <f>'Master Staff List'!C33</f>
        <v>TBD Staff Name 26</v>
      </c>
      <c r="C34" s="134"/>
      <c r="D34" s="40"/>
      <c r="E34" s="228">
        <f>SUMIF(Package!$C$15:$C$41,$B34,Package!D$15:D$41)</f>
        <v>0</v>
      </c>
      <c r="F34" s="15">
        <f>IFERROR(VLOOKUP($B34,'Master Staff List'!$C$8:$D$57,2,FALSE),0)*E34</f>
        <v>0</v>
      </c>
      <c r="G34" s="228">
        <f>SUMIF(Package!$C$15:$C$41,$B34,Package!E$15:E$41)</f>
        <v>0</v>
      </c>
      <c r="H34" s="15">
        <f>IFERROR(VLOOKUP($B34,'Master Staff List'!$C$8:$D$57,2,FALSE),0)*G34</f>
        <v>0</v>
      </c>
      <c r="I34" s="228">
        <f>SUMIF(Package!$C$15:$C$41,$B34,Package!F$15:F$41)</f>
        <v>0</v>
      </c>
      <c r="J34" s="15">
        <f>IFERROR(VLOOKUP($B34,'Master Staff List'!$C$8:$D$57,2,FALSE),0)*I34</f>
        <v>0</v>
      </c>
      <c r="K34" s="228">
        <f>SUMIF(Package!$C$15:$C$41,$B34,Package!G$15:G$41)</f>
        <v>0</v>
      </c>
      <c r="L34" s="15">
        <f>IFERROR(VLOOKUP($B34,'Master Staff List'!$C$8:$D$57,2,FALSE),0)*K34</f>
        <v>0</v>
      </c>
      <c r="M34" s="228">
        <f>SUMIF(Package!$C$15:$C$41,$B34,Package!H$15:H$41)</f>
        <v>0</v>
      </c>
      <c r="N34" s="15">
        <f>IFERROR(VLOOKUP($B34,'Master Staff List'!$C$8:$D$57,2,FALSE),0)*M34</f>
        <v>0</v>
      </c>
      <c r="O34" s="228">
        <f>SUMIF(Package!$C$15:$C$41,$B34,Package!I$15:I$41)</f>
        <v>0</v>
      </c>
      <c r="P34" s="15">
        <f>IFERROR(VLOOKUP($B34,'Master Staff List'!$C$8:$D$57,2,FALSE),0)*O34</f>
        <v>0</v>
      </c>
      <c r="Q34" s="228">
        <f>SUMIF(Package!$C$15:$C$41,$B34,Package!J$15:J$41)</f>
        <v>0</v>
      </c>
      <c r="R34" s="15">
        <f>IFERROR(VLOOKUP($B34,'Master Staff List'!$C$8:$D$57,2,FALSE),0)*Q34</f>
        <v>0</v>
      </c>
      <c r="S34" s="228">
        <f>SUMIF(Package!$C$15:$C$41,$B34,Package!K$15:K$41)</f>
        <v>0</v>
      </c>
      <c r="T34" s="15">
        <f>IFERROR(VLOOKUP($B34,'Master Staff List'!$C$8:$D$57,2,FALSE),0)*S34</f>
        <v>0</v>
      </c>
      <c r="U34" s="228">
        <f>SUMIF(Package!$C$15:$C$41,$B34,Package!L$15:L$41)</f>
        <v>0</v>
      </c>
      <c r="V34" s="15">
        <f>IFERROR(VLOOKUP($B34,'Master Staff List'!$C$8:$D$57,2,FALSE),0)*U34</f>
        <v>0</v>
      </c>
      <c r="W34" s="228">
        <f>SUMIF(Package!$C$15:$C$41,$B34,Package!M$15:M$41)</f>
        <v>0</v>
      </c>
      <c r="X34" s="15">
        <f>IFERROR(VLOOKUP($B34,'Master Staff List'!$C$8:$D$57,2,FALSE),0)*W34</f>
        <v>0</v>
      </c>
      <c r="Y34" s="228">
        <f>SUMIF(Package!$C$15:$C$41,$B34,Package!N$15:N$41)</f>
        <v>0</v>
      </c>
      <c r="Z34" s="15">
        <f>IFERROR(VLOOKUP($B34,'Master Staff List'!$C$8:$D$57,2,FALSE),0)*Y34</f>
        <v>0</v>
      </c>
      <c r="AA34" s="228">
        <f>SUMIF(Package!$C$15:$C$41,$B34,Package!O$15:O$41)</f>
        <v>0</v>
      </c>
      <c r="AB34" s="15">
        <f>IFERROR(VLOOKUP($B34,'Master Staff List'!$C$8:$D$57,2,FALSE),0)*AA34</f>
        <v>0</v>
      </c>
      <c r="AC34" s="19">
        <f t="shared" si="3"/>
        <v>0</v>
      </c>
      <c r="AD34" s="28">
        <f t="shared" si="4"/>
        <v>0</v>
      </c>
      <c r="AE34" s="29">
        <f t="shared" si="0"/>
        <v>0</v>
      </c>
      <c r="AH34" s="168">
        <f t="shared" si="1"/>
        <v>0</v>
      </c>
      <c r="AI34" s="168">
        <f t="shared" si="2"/>
        <v>0</v>
      </c>
    </row>
    <row r="35" spans="1:35" ht="12.2" customHeight="1" x14ac:dyDescent="0.25">
      <c r="A35" s="42"/>
      <c r="B35" s="203" t="str">
        <f>'Master Staff List'!C34</f>
        <v>TBD Staff Name 27</v>
      </c>
      <c r="C35" s="134"/>
      <c r="D35" s="40"/>
      <c r="E35" s="228">
        <f>SUMIF(Package!$C$15:$C$41,$B35,Package!D$15:D$41)</f>
        <v>0</v>
      </c>
      <c r="F35" s="15">
        <f>IFERROR(VLOOKUP($B35,'Master Staff List'!$C$8:$D$57,2,FALSE),0)*E35</f>
        <v>0</v>
      </c>
      <c r="G35" s="228">
        <f>SUMIF(Package!$C$15:$C$41,$B35,Package!E$15:E$41)</f>
        <v>0</v>
      </c>
      <c r="H35" s="15">
        <f>IFERROR(VLOOKUP($B35,'Master Staff List'!$C$8:$D$57,2,FALSE),0)*G35</f>
        <v>0</v>
      </c>
      <c r="I35" s="228">
        <f>SUMIF(Package!$C$15:$C$41,$B35,Package!F$15:F$41)</f>
        <v>0</v>
      </c>
      <c r="J35" s="15">
        <f>IFERROR(VLOOKUP($B35,'Master Staff List'!$C$8:$D$57,2,FALSE),0)*I35</f>
        <v>0</v>
      </c>
      <c r="K35" s="228">
        <f>SUMIF(Package!$C$15:$C$41,$B35,Package!G$15:G$41)</f>
        <v>0</v>
      </c>
      <c r="L35" s="15">
        <f>IFERROR(VLOOKUP($B35,'Master Staff List'!$C$8:$D$57,2,FALSE),0)*K35</f>
        <v>0</v>
      </c>
      <c r="M35" s="228">
        <f>SUMIF(Package!$C$15:$C$41,$B35,Package!H$15:H$41)</f>
        <v>0</v>
      </c>
      <c r="N35" s="15">
        <f>IFERROR(VLOOKUP($B35,'Master Staff List'!$C$8:$D$57,2,FALSE),0)*M35</f>
        <v>0</v>
      </c>
      <c r="O35" s="228">
        <f>SUMIF(Package!$C$15:$C$41,$B35,Package!I$15:I$41)</f>
        <v>0</v>
      </c>
      <c r="P35" s="15">
        <f>IFERROR(VLOOKUP($B35,'Master Staff List'!$C$8:$D$57,2,FALSE),0)*O35</f>
        <v>0</v>
      </c>
      <c r="Q35" s="228">
        <f>SUMIF(Package!$C$15:$C$41,$B35,Package!J$15:J$41)</f>
        <v>0</v>
      </c>
      <c r="R35" s="15">
        <f>IFERROR(VLOOKUP($B35,'Master Staff List'!$C$8:$D$57,2,FALSE),0)*Q35</f>
        <v>0</v>
      </c>
      <c r="S35" s="228">
        <f>SUMIF(Package!$C$15:$C$41,$B35,Package!K$15:K$41)</f>
        <v>0</v>
      </c>
      <c r="T35" s="15">
        <f>IFERROR(VLOOKUP($B35,'Master Staff List'!$C$8:$D$57,2,FALSE),0)*S35</f>
        <v>0</v>
      </c>
      <c r="U35" s="228">
        <f>SUMIF(Package!$C$15:$C$41,$B35,Package!L$15:L$41)</f>
        <v>0</v>
      </c>
      <c r="V35" s="15">
        <f>IFERROR(VLOOKUP($B35,'Master Staff List'!$C$8:$D$57,2,FALSE),0)*U35</f>
        <v>0</v>
      </c>
      <c r="W35" s="228">
        <f>SUMIF(Package!$C$15:$C$41,$B35,Package!M$15:M$41)</f>
        <v>0</v>
      </c>
      <c r="X35" s="15">
        <f>IFERROR(VLOOKUP($B35,'Master Staff List'!$C$8:$D$57,2,FALSE),0)*W35</f>
        <v>0</v>
      </c>
      <c r="Y35" s="228">
        <f>SUMIF(Package!$C$15:$C$41,$B35,Package!N$15:N$41)</f>
        <v>0</v>
      </c>
      <c r="Z35" s="15">
        <f>IFERROR(VLOOKUP($B35,'Master Staff List'!$C$8:$D$57,2,FALSE),0)*Y35</f>
        <v>0</v>
      </c>
      <c r="AA35" s="228">
        <f>SUMIF(Package!$C$15:$C$41,$B35,Package!O$15:O$41)</f>
        <v>0</v>
      </c>
      <c r="AB35" s="15">
        <f>IFERROR(VLOOKUP($B35,'Master Staff List'!$C$8:$D$57,2,FALSE),0)*AA35</f>
        <v>0</v>
      </c>
      <c r="AC35" s="19">
        <f t="shared" si="3"/>
        <v>0</v>
      </c>
      <c r="AD35" s="28">
        <f t="shared" si="4"/>
        <v>0</v>
      </c>
      <c r="AE35" s="29">
        <f t="shared" si="0"/>
        <v>0</v>
      </c>
      <c r="AH35" s="168">
        <f t="shared" si="1"/>
        <v>0</v>
      </c>
      <c r="AI35" s="168">
        <f t="shared" si="2"/>
        <v>0</v>
      </c>
    </row>
    <row r="36" spans="1:35" ht="12.2" customHeight="1" x14ac:dyDescent="0.25">
      <c r="A36" s="42"/>
      <c r="B36" s="203" t="str">
        <f>'Master Staff List'!C35</f>
        <v>TBD Staff Name 28</v>
      </c>
      <c r="C36" s="134"/>
      <c r="D36" s="40"/>
      <c r="E36" s="228">
        <f>SUMIF(Package!$C$15:$C$41,$B36,Package!D$15:D$41)</f>
        <v>0</v>
      </c>
      <c r="F36" s="15">
        <f>IFERROR(VLOOKUP($B36,'Master Staff List'!$C$8:$D$57,2,FALSE),0)*E36</f>
        <v>0</v>
      </c>
      <c r="G36" s="228">
        <f>SUMIF(Package!$C$15:$C$41,$B36,Package!E$15:E$41)</f>
        <v>0</v>
      </c>
      <c r="H36" s="15">
        <f>IFERROR(VLOOKUP($B36,'Master Staff List'!$C$8:$D$57,2,FALSE),0)*G36</f>
        <v>0</v>
      </c>
      <c r="I36" s="228">
        <f>SUMIF(Package!$C$15:$C$41,$B36,Package!F$15:F$41)</f>
        <v>0</v>
      </c>
      <c r="J36" s="15">
        <f>IFERROR(VLOOKUP($B36,'Master Staff List'!$C$8:$D$57,2,FALSE),0)*I36</f>
        <v>0</v>
      </c>
      <c r="K36" s="228">
        <f>SUMIF(Package!$C$15:$C$41,$B36,Package!G$15:G$41)</f>
        <v>0</v>
      </c>
      <c r="L36" s="15">
        <f>IFERROR(VLOOKUP($B36,'Master Staff List'!$C$8:$D$57,2,FALSE),0)*K36</f>
        <v>0</v>
      </c>
      <c r="M36" s="228">
        <f>SUMIF(Package!$C$15:$C$41,$B36,Package!H$15:H$41)</f>
        <v>0</v>
      </c>
      <c r="N36" s="15">
        <f>IFERROR(VLOOKUP($B36,'Master Staff List'!$C$8:$D$57,2,FALSE),0)*M36</f>
        <v>0</v>
      </c>
      <c r="O36" s="228">
        <f>SUMIF(Package!$C$15:$C$41,$B36,Package!I$15:I$41)</f>
        <v>0</v>
      </c>
      <c r="P36" s="15">
        <f>IFERROR(VLOOKUP($B36,'Master Staff List'!$C$8:$D$57,2,FALSE),0)*O36</f>
        <v>0</v>
      </c>
      <c r="Q36" s="228">
        <f>SUMIF(Package!$C$15:$C$41,$B36,Package!J$15:J$41)</f>
        <v>0</v>
      </c>
      <c r="R36" s="15">
        <f>IFERROR(VLOOKUP($B36,'Master Staff List'!$C$8:$D$57,2,FALSE),0)*Q36</f>
        <v>0</v>
      </c>
      <c r="S36" s="228">
        <f>SUMIF(Package!$C$15:$C$41,$B36,Package!K$15:K$41)</f>
        <v>0</v>
      </c>
      <c r="T36" s="15">
        <f>IFERROR(VLOOKUP($B36,'Master Staff List'!$C$8:$D$57,2,FALSE),0)*S36</f>
        <v>0</v>
      </c>
      <c r="U36" s="228">
        <f>SUMIF(Package!$C$15:$C$41,$B36,Package!L$15:L$41)</f>
        <v>0</v>
      </c>
      <c r="V36" s="15">
        <f>IFERROR(VLOOKUP($B36,'Master Staff List'!$C$8:$D$57,2,FALSE),0)*U36</f>
        <v>0</v>
      </c>
      <c r="W36" s="228">
        <f>SUMIF(Package!$C$15:$C$41,$B36,Package!M$15:M$41)</f>
        <v>0</v>
      </c>
      <c r="X36" s="15">
        <f>IFERROR(VLOOKUP($B36,'Master Staff List'!$C$8:$D$57,2,FALSE),0)*W36</f>
        <v>0</v>
      </c>
      <c r="Y36" s="228">
        <f>SUMIF(Package!$C$15:$C$41,$B36,Package!N$15:N$41)</f>
        <v>0</v>
      </c>
      <c r="Z36" s="15">
        <f>IFERROR(VLOOKUP($B36,'Master Staff List'!$C$8:$D$57,2,FALSE),0)*Y36</f>
        <v>0</v>
      </c>
      <c r="AA36" s="228">
        <f>SUMIF(Package!$C$15:$C$41,$B36,Package!O$15:O$41)</f>
        <v>0</v>
      </c>
      <c r="AB36" s="15">
        <f>IFERROR(VLOOKUP($B36,'Master Staff List'!$C$8:$D$57,2,FALSE),0)*AA36</f>
        <v>0</v>
      </c>
      <c r="AC36" s="19">
        <f t="shared" si="3"/>
        <v>0</v>
      </c>
      <c r="AD36" s="28">
        <f t="shared" si="4"/>
        <v>0</v>
      </c>
      <c r="AE36" s="29">
        <f t="shared" si="0"/>
        <v>0</v>
      </c>
      <c r="AH36" s="168">
        <f t="shared" si="1"/>
        <v>0</v>
      </c>
      <c r="AI36" s="168">
        <f t="shared" si="2"/>
        <v>0</v>
      </c>
    </row>
    <row r="37" spans="1:35" ht="12.2" customHeight="1" x14ac:dyDescent="0.25">
      <c r="A37" s="42"/>
      <c r="B37" s="203" t="str">
        <f>'Master Staff List'!C36</f>
        <v>TBD Staff Name 29</v>
      </c>
      <c r="C37" s="134"/>
      <c r="D37" s="40"/>
      <c r="E37" s="228">
        <f>SUMIF(Package!$C$15:$C$41,$B37,Package!D$15:D$41)</f>
        <v>0</v>
      </c>
      <c r="F37" s="15">
        <f>IFERROR(VLOOKUP($B37,'Master Staff List'!$C$8:$D$57,2,FALSE),0)*E37</f>
        <v>0</v>
      </c>
      <c r="G37" s="228">
        <f>SUMIF(Package!$C$15:$C$41,$B37,Package!E$15:E$41)</f>
        <v>0</v>
      </c>
      <c r="H37" s="15">
        <f>IFERROR(VLOOKUP($B37,'Master Staff List'!$C$8:$D$57,2,FALSE),0)*G37</f>
        <v>0</v>
      </c>
      <c r="I37" s="228">
        <f>SUMIF(Package!$C$15:$C$41,$B37,Package!F$15:F$41)</f>
        <v>0</v>
      </c>
      <c r="J37" s="15">
        <f>IFERROR(VLOOKUP($B37,'Master Staff List'!$C$8:$D$57,2,FALSE),0)*I37</f>
        <v>0</v>
      </c>
      <c r="K37" s="228">
        <f>SUMIF(Package!$C$15:$C$41,$B37,Package!G$15:G$41)</f>
        <v>0</v>
      </c>
      <c r="L37" s="15">
        <f>IFERROR(VLOOKUP($B37,'Master Staff List'!$C$8:$D$57,2,FALSE),0)*K37</f>
        <v>0</v>
      </c>
      <c r="M37" s="228">
        <f>SUMIF(Package!$C$15:$C$41,$B37,Package!H$15:H$41)</f>
        <v>0</v>
      </c>
      <c r="N37" s="15">
        <f>IFERROR(VLOOKUP($B37,'Master Staff List'!$C$8:$D$57,2,FALSE),0)*M37</f>
        <v>0</v>
      </c>
      <c r="O37" s="228">
        <f>SUMIF(Package!$C$15:$C$41,$B37,Package!I$15:I$41)</f>
        <v>0</v>
      </c>
      <c r="P37" s="15">
        <f>IFERROR(VLOOKUP($B37,'Master Staff List'!$C$8:$D$57,2,FALSE),0)*O37</f>
        <v>0</v>
      </c>
      <c r="Q37" s="228">
        <f>SUMIF(Package!$C$15:$C$41,$B37,Package!J$15:J$41)</f>
        <v>0</v>
      </c>
      <c r="R37" s="15">
        <f>IFERROR(VLOOKUP($B37,'Master Staff List'!$C$8:$D$57,2,FALSE),0)*Q37</f>
        <v>0</v>
      </c>
      <c r="S37" s="228">
        <f>SUMIF(Package!$C$15:$C$41,$B37,Package!K$15:K$41)</f>
        <v>0</v>
      </c>
      <c r="T37" s="15">
        <f>IFERROR(VLOOKUP($B37,'Master Staff List'!$C$8:$D$57,2,FALSE),0)*S37</f>
        <v>0</v>
      </c>
      <c r="U37" s="228">
        <f>SUMIF(Package!$C$15:$C$41,$B37,Package!L$15:L$41)</f>
        <v>0</v>
      </c>
      <c r="V37" s="15">
        <f>IFERROR(VLOOKUP($B37,'Master Staff List'!$C$8:$D$57,2,FALSE),0)*U37</f>
        <v>0</v>
      </c>
      <c r="W37" s="228">
        <f>SUMIF(Package!$C$15:$C$41,$B37,Package!M$15:M$41)</f>
        <v>0</v>
      </c>
      <c r="X37" s="15">
        <f>IFERROR(VLOOKUP($B37,'Master Staff List'!$C$8:$D$57,2,FALSE),0)*W37</f>
        <v>0</v>
      </c>
      <c r="Y37" s="228">
        <f>SUMIF(Package!$C$15:$C$41,$B37,Package!N$15:N$41)</f>
        <v>0</v>
      </c>
      <c r="Z37" s="15">
        <f>IFERROR(VLOOKUP($B37,'Master Staff List'!$C$8:$D$57,2,FALSE),0)*Y37</f>
        <v>0</v>
      </c>
      <c r="AA37" s="228">
        <f>SUMIF(Package!$C$15:$C$41,$B37,Package!O$15:O$41)</f>
        <v>0</v>
      </c>
      <c r="AB37" s="15">
        <f>IFERROR(VLOOKUP($B37,'Master Staff List'!$C$8:$D$57,2,FALSE),0)*AA37</f>
        <v>0</v>
      </c>
      <c r="AC37" s="19">
        <f t="shared" si="3"/>
        <v>0</v>
      </c>
      <c r="AD37" s="28">
        <f t="shared" si="4"/>
        <v>0</v>
      </c>
      <c r="AE37" s="29">
        <f t="shared" si="0"/>
        <v>0</v>
      </c>
      <c r="AH37" s="168">
        <f t="shared" si="1"/>
        <v>0</v>
      </c>
      <c r="AI37" s="168">
        <f t="shared" si="2"/>
        <v>0</v>
      </c>
    </row>
    <row r="38" spans="1:35" ht="12.2" customHeight="1" x14ac:dyDescent="0.25">
      <c r="A38" s="42"/>
      <c r="B38" s="203" t="str">
        <f>'Master Staff List'!C37</f>
        <v>TBD Staff Name 30</v>
      </c>
      <c r="C38" s="134"/>
      <c r="D38" s="40"/>
      <c r="E38" s="228">
        <f>SUMIF(Package!$C$15:$C$41,$B38,Package!D$15:D$41)</f>
        <v>0</v>
      </c>
      <c r="F38" s="15">
        <f>IFERROR(VLOOKUP($B38,'Master Staff List'!$C$8:$D$57,2,FALSE),0)*E38</f>
        <v>0</v>
      </c>
      <c r="G38" s="228">
        <f>SUMIF(Package!$C$15:$C$41,$B38,Package!E$15:E$41)</f>
        <v>0</v>
      </c>
      <c r="H38" s="15">
        <f>IFERROR(VLOOKUP($B38,'Master Staff List'!$C$8:$D$57,2,FALSE),0)*G38</f>
        <v>0</v>
      </c>
      <c r="I38" s="228">
        <f>SUMIF(Package!$C$15:$C$41,$B38,Package!F$15:F$41)</f>
        <v>0</v>
      </c>
      <c r="J38" s="15">
        <f>IFERROR(VLOOKUP($B38,'Master Staff List'!$C$8:$D$57,2,FALSE),0)*I38</f>
        <v>0</v>
      </c>
      <c r="K38" s="228">
        <f>SUMIF(Package!$C$15:$C$41,$B38,Package!G$15:G$41)</f>
        <v>0</v>
      </c>
      <c r="L38" s="15">
        <f>IFERROR(VLOOKUP($B38,'Master Staff List'!$C$8:$D$57,2,FALSE),0)*K38</f>
        <v>0</v>
      </c>
      <c r="M38" s="228">
        <f>SUMIF(Package!$C$15:$C$41,$B38,Package!H$15:H$41)</f>
        <v>0</v>
      </c>
      <c r="N38" s="15">
        <f>IFERROR(VLOOKUP($B38,'Master Staff List'!$C$8:$D$57,2,FALSE),0)*M38</f>
        <v>0</v>
      </c>
      <c r="O38" s="228">
        <f>SUMIF(Package!$C$15:$C$41,$B38,Package!I$15:I$41)</f>
        <v>0</v>
      </c>
      <c r="P38" s="15">
        <f>IFERROR(VLOOKUP($B38,'Master Staff List'!$C$8:$D$57,2,FALSE),0)*O38</f>
        <v>0</v>
      </c>
      <c r="Q38" s="228">
        <f>SUMIF(Package!$C$15:$C$41,$B38,Package!J$15:J$41)</f>
        <v>0</v>
      </c>
      <c r="R38" s="15">
        <f>IFERROR(VLOOKUP($B38,'Master Staff List'!$C$8:$D$57,2,FALSE),0)*Q38</f>
        <v>0</v>
      </c>
      <c r="S38" s="228">
        <f>SUMIF(Package!$C$15:$C$41,$B38,Package!K$15:K$41)</f>
        <v>0</v>
      </c>
      <c r="T38" s="15">
        <f>IFERROR(VLOOKUP($B38,'Master Staff List'!$C$8:$D$57,2,FALSE),0)*S38</f>
        <v>0</v>
      </c>
      <c r="U38" s="228">
        <f>SUMIF(Package!$C$15:$C$41,$B38,Package!L$15:L$41)</f>
        <v>0</v>
      </c>
      <c r="V38" s="15">
        <f>IFERROR(VLOOKUP($B38,'Master Staff List'!$C$8:$D$57,2,FALSE),0)*U38</f>
        <v>0</v>
      </c>
      <c r="W38" s="228">
        <f>SUMIF(Package!$C$15:$C$41,$B38,Package!M$15:M$41)</f>
        <v>0</v>
      </c>
      <c r="X38" s="15">
        <f>IFERROR(VLOOKUP($B38,'Master Staff List'!$C$8:$D$57,2,FALSE),0)*W38</f>
        <v>0</v>
      </c>
      <c r="Y38" s="228">
        <f>SUMIF(Package!$C$15:$C$41,$B38,Package!N$15:N$41)</f>
        <v>0</v>
      </c>
      <c r="Z38" s="15">
        <f>IFERROR(VLOOKUP($B38,'Master Staff List'!$C$8:$D$57,2,FALSE),0)*Y38</f>
        <v>0</v>
      </c>
      <c r="AA38" s="228">
        <f>SUMIF(Package!$C$15:$C$41,$B38,Package!O$15:O$41)</f>
        <v>0</v>
      </c>
      <c r="AB38" s="15">
        <f>IFERROR(VLOOKUP($B38,'Master Staff List'!$C$8:$D$57,2,FALSE),0)*AA38</f>
        <v>0</v>
      </c>
      <c r="AC38" s="19">
        <f t="shared" si="3"/>
        <v>0</v>
      </c>
      <c r="AD38" s="28">
        <f t="shared" si="4"/>
        <v>0</v>
      </c>
      <c r="AE38" s="29">
        <f t="shared" ref="AE38:AE58" si="5">AD38/AD$8</f>
        <v>0</v>
      </c>
      <c r="AH38" s="168">
        <f t="shared" ref="AH38:AH63" si="6">SUM(F38,H38,J38,L38,N38,P38,R38,T38,V38,X38,Z38,AB38)-AC38</f>
        <v>0</v>
      </c>
      <c r="AI38" s="168">
        <f t="shared" ref="AI38:AI58" si="7">IF(AND(AD38&gt;0,AC38=0),1,0)</f>
        <v>0</v>
      </c>
    </row>
    <row r="39" spans="1:35" ht="12.2" customHeight="1" x14ac:dyDescent="0.25">
      <c r="A39" s="42"/>
      <c r="B39" s="203" t="str">
        <f>'Master Staff List'!C38</f>
        <v>TBD Staff Name 31</v>
      </c>
      <c r="C39" s="134"/>
      <c r="D39" s="40"/>
      <c r="E39" s="228">
        <f>SUMIF(Package!$C$15:$C$41,$B39,Package!D$15:D$41)</f>
        <v>0</v>
      </c>
      <c r="F39" s="15">
        <f>IFERROR(VLOOKUP($B39,'Master Staff List'!$C$8:$D$57,2,FALSE),0)*E39</f>
        <v>0</v>
      </c>
      <c r="G39" s="228">
        <f>SUMIF(Package!$C$15:$C$41,$B39,Package!E$15:E$41)</f>
        <v>0</v>
      </c>
      <c r="H39" s="15">
        <f>IFERROR(VLOOKUP($B39,'Master Staff List'!$C$8:$D$57,2,FALSE),0)*G39</f>
        <v>0</v>
      </c>
      <c r="I39" s="228">
        <f>SUMIF(Package!$C$15:$C$41,$B39,Package!F$15:F$41)</f>
        <v>0</v>
      </c>
      <c r="J39" s="15">
        <f>IFERROR(VLOOKUP($B39,'Master Staff List'!$C$8:$D$57,2,FALSE),0)*I39</f>
        <v>0</v>
      </c>
      <c r="K39" s="228">
        <f>SUMIF(Package!$C$15:$C$41,$B39,Package!G$15:G$41)</f>
        <v>0</v>
      </c>
      <c r="L39" s="15">
        <f>IFERROR(VLOOKUP($B39,'Master Staff List'!$C$8:$D$57,2,FALSE),0)*K39</f>
        <v>0</v>
      </c>
      <c r="M39" s="228">
        <f>SUMIF(Package!$C$15:$C$41,$B39,Package!H$15:H$41)</f>
        <v>0</v>
      </c>
      <c r="N39" s="15">
        <f>IFERROR(VLOOKUP($B39,'Master Staff List'!$C$8:$D$57,2,FALSE),0)*M39</f>
        <v>0</v>
      </c>
      <c r="O39" s="228">
        <f>SUMIF(Package!$C$15:$C$41,$B39,Package!I$15:I$41)</f>
        <v>0</v>
      </c>
      <c r="P39" s="15">
        <f>IFERROR(VLOOKUP($B39,'Master Staff List'!$C$8:$D$57,2,FALSE),0)*O39</f>
        <v>0</v>
      </c>
      <c r="Q39" s="228">
        <f>SUMIF(Package!$C$15:$C$41,$B39,Package!J$15:J$41)</f>
        <v>0</v>
      </c>
      <c r="R39" s="15">
        <f>IFERROR(VLOOKUP($B39,'Master Staff List'!$C$8:$D$57,2,FALSE),0)*Q39</f>
        <v>0</v>
      </c>
      <c r="S39" s="228">
        <f>SUMIF(Package!$C$15:$C$41,$B39,Package!K$15:K$41)</f>
        <v>0</v>
      </c>
      <c r="T39" s="15">
        <f>IFERROR(VLOOKUP($B39,'Master Staff List'!$C$8:$D$57,2,FALSE),0)*S39</f>
        <v>0</v>
      </c>
      <c r="U39" s="228">
        <f>SUMIF(Package!$C$15:$C$41,$B39,Package!L$15:L$41)</f>
        <v>0</v>
      </c>
      <c r="V39" s="15">
        <f>IFERROR(VLOOKUP($B39,'Master Staff List'!$C$8:$D$57,2,FALSE),0)*U39</f>
        <v>0</v>
      </c>
      <c r="W39" s="228">
        <f>SUMIF(Package!$C$15:$C$41,$B39,Package!M$15:M$41)</f>
        <v>0</v>
      </c>
      <c r="X39" s="15">
        <f>IFERROR(VLOOKUP($B39,'Master Staff List'!$C$8:$D$57,2,FALSE),0)*W39</f>
        <v>0</v>
      </c>
      <c r="Y39" s="228">
        <f>SUMIF(Package!$C$15:$C$41,$B39,Package!N$15:N$41)</f>
        <v>0</v>
      </c>
      <c r="Z39" s="15">
        <f>IFERROR(VLOOKUP($B39,'Master Staff List'!$C$8:$D$57,2,FALSE),0)*Y39</f>
        <v>0</v>
      </c>
      <c r="AA39" s="228">
        <f>SUMIF(Package!$C$15:$C$41,$B39,Package!O$15:O$41)</f>
        <v>0</v>
      </c>
      <c r="AB39" s="15">
        <f>IFERROR(VLOOKUP($B39,'Master Staff List'!$C$8:$D$57,2,FALSE),0)*AA39</f>
        <v>0</v>
      </c>
      <c r="AC39" s="19">
        <f t="shared" si="3"/>
        <v>0</v>
      </c>
      <c r="AD39" s="28">
        <f t="shared" si="4"/>
        <v>0</v>
      </c>
      <c r="AE39" s="29">
        <f t="shared" si="5"/>
        <v>0</v>
      </c>
      <c r="AH39" s="168">
        <f t="shared" si="6"/>
        <v>0</v>
      </c>
      <c r="AI39" s="168">
        <f t="shared" si="7"/>
        <v>0</v>
      </c>
    </row>
    <row r="40" spans="1:35" ht="12.2" customHeight="1" x14ac:dyDescent="0.25">
      <c r="A40" s="42"/>
      <c r="B40" s="203" t="str">
        <f>'Master Staff List'!C39</f>
        <v>TBD Staff Name 32</v>
      </c>
      <c r="C40" s="134"/>
      <c r="D40" s="40"/>
      <c r="E40" s="228">
        <f>SUMIF(Package!$C$15:$C$41,$B40,Package!D$15:D$41)</f>
        <v>0</v>
      </c>
      <c r="F40" s="15">
        <f>IFERROR(VLOOKUP($B40,'Master Staff List'!$C$8:$D$57,2,FALSE),0)*E40</f>
        <v>0</v>
      </c>
      <c r="G40" s="228">
        <f>SUMIF(Package!$C$15:$C$41,$B40,Package!E$15:E$41)</f>
        <v>0</v>
      </c>
      <c r="H40" s="15">
        <f>IFERROR(VLOOKUP($B40,'Master Staff List'!$C$8:$D$57,2,FALSE),0)*G40</f>
        <v>0</v>
      </c>
      <c r="I40" s="228">
        <f>SUMIF(Package!$C$15:$C$41,$B40,Package!F$15:F$41)</f>
        <v>0</v>
      </c>
      <c r="J40" s="15">
        <f>IFERROR(VLOOKUP($B40,'Master Staff List'!$C$8:$D$57,2,FALSE),0)*I40</f>
        <v>0</v>
      </c>
      <c r="K40" s="228">
        <f>SUMIF(Package!$C$15:$C$41,$B40,Package!G$15:G$41)</f>
        <v>0</v>
      </c>
      <c r="L40" s="15">
        <f>IFERROR(VLOOKUP($B40,'Master Staff List'!$C$8:$D$57,2,FALSE),0)*K40</f>
        <v>0</v>
      </c>
      <c r="M40" s="228">
        <f>SUMIF(Package!$C$15:$C$41,$B40,Package!H$15:H$41)</f>
        <v>0</v>
      </c>
      <c r="N40" s="15">
        <f>IFERROR(VLOOKUP($B40,'Master Staff List'!$C$8:$D$57,2,FALSE),0)*M40</f>
        <v>0</v>
      </c>
      <c r="O40" s="228">
        <f>SUMIF(Package!$C$15:$C$41,$B40,Package!I$15:I$41)</f>
        <v>0</v>
      </c>
      <c r="P40" s="15">
        <f>IFERROR(VLOOKUP($B40,'Master Staff List'!$C$8:$D$57,2,FALSE),0)*O40</f>
        <v>0</v>
      </c>
      <c r="Q40" s="228">
        <f>SUMIF(Package!$C$15:$C$41,$B40,Package!J$15:J$41)</f>
        <v>0</v>
      </c>
      <c r="R40" s="15">
        <f>IFERROR(VLOOKUP($B40,'Master Staff List'!$C$8:$D$57,2,FALSE),0)*Q40</f>
        <v>0</v>
      </c>
      <c r="S40" s="228">
        <f>SUMIF(Package!$C$15:$C$41,$B40,Package!K$15:K$41)</f>
        <v>0</v>
      </c>
      <c r="T40" s="15">
        <f>IFERROR(VLOOKUP($B40,'Master Staff List'!$C$8:$D$57,2,FALSE),0)*S40</f>
        <v>0</v>
      </c>
      <c r="U40" s="228">
        <f>SUMIF(Package!$C$15:$C$41,$B40,Package!L$15:L$41)</f>
        <v>0</v>
      </c>
      <c r="V40" s="15">
        <f>IFERROR(VLOOKUP($B40,'Master Staff List'!$C$8:$D$57,2,FALSE),0)*U40</f>
        <v>0</v>
      </c>
      <c r="W40" s="228">
        <f>SUMIF(Package!$C$15:$C$41,$B40,Package!M$15:M$41)</f>
        <v>0</v>
      </c>
      <c r="X40" s="15">
        <f>IFERROR(VLOOKUP($B40,'Master Staff List'!$C$8:$D$57,2,FALSE),0)*W40</f>
        <v>0</v>
      </c>
      <c r="Y40" s="228">
        <f>SUMIF(Package!$C$15:$C$41,$B40,Package!N$15:N$41)</f>
        <v>0</v>
      </c>
      <c r="Z40" s="15">
        <f>IFERROR(VLOOKUP($B40,'Master Staff List'!$C$8:$D$57,2,FALSE),0)*Y40</f>
        <v>0</v>
      </c>
      <c r="AA40" s="228">
        <f>SUMIF(Package!$C$15:$C$41,$B40,Package!O$15:O$41)</f>
        <v>0</v>
      </c>
      <c r="AB40" s="15">
        <f>IFERROR(VLOOKUP($B40,'Master Staff List'!$C$8:$D$57,2,FALSE),0)*AA40</f>
        <v>0</v>
      </c>
      <c r="AC40" s="19">
        <f t="shared" si="3"/>
        <v>0</v>
      </c>
      <c r="AD40" s="28">
        <f t="shared" si="4"/>
        <v>0</v>
      </c>
      <c r="AE40" s="29">
        <f t="shared" si="5"/>
        <v>0</v>
      </c>
      <c r="AH40" s="168">
        <f t="shared" si="6"/>
        <v>0</v>
      </c>
      <c r="AI40" s="168">
        <f t="shared" si="7"/>
        <v>0</v>
      </c>
    </row>
    <row r="41" spans="1:35" ht="12.2" customHeight="1" x14ac:dyDescent="0.25">
      <c r="A41" s="42"/>
      <c r="B41" s="203" t="str">
        <f>'Master Staff List'!C40</f>
        <v>TBD Staff Name 33</v>
      </c>
      <c r="C41" s="134"/>
      <c r="D41" s="40"/>
      <c r="E41" s="228">
        <f>SUMIF(Package!$C$15:$C$41,$B41,Package!D$15:D$41)</f>
        <v>0</v>
      </c>
      <c r="F41" s="15">
        <f>IFERROR(VLOOKUP($B41,'Master Staff List'!$C$8:$D$57,2,FALSE),0)*E41</f>
        <v>0</v>
      </c>
      <c r="G41" s="228">
        <f>SUMIF(Package!$C$15:$C$41,$B41,Package!E$15:E$41)</f>
        <v>0</v>
      </c>
      <c r="H41" s="15">
        <f>IFERROR(VLOOKUP($B41,'Master Staff List'!$C$8:$D$57,2,FALSE),0)*G41</f>
        <v>0</v>
      </c>
      <c r="I41" s="228">
        <f>SUMIF(Package!$C$15:$C$41,$B41,Package!F$15:F$41)</f>
        <v>0</v>
      </c>
      <c r="J41" s="15">
        <f>IFERROR(VLOOKUP($B41,'Master Staff List'!$C$8:$D$57,2,FALSE),0)*I41</f>
        <v>0</v>
      </c>
      <c r="K41" s="228">
        <f>SUMIF(Package!$C$15:$C$41,$B41,Package!G$15:G$41)</f>
        <v>0</v>
      </c>
      <c r="L41" s="15">
        <f>IFERROR(VLOOKUP($B41,'Master Staff List'!$C$8:$D$57,2,FALSE),0)*K41</f>
        <v>0</v>
      </c>
      <c r="M41" s="228">
        <f>SUMIF(Package!$C$15:$C$41,$B41,Package!H$15:H$41)</f>
        <v>0</v>
      </c>
      <c r="N41" s="15">
        <f>IFERROR(VLOOKUP($B41,'Master Staff List'!$C$8:$D$57,2,FALSE),0)*M41</f>
        <v>0</v>
      </c>
      <c r="O41" s="228">
        <f>SUMIF(Package!$C$15:$C$41,$B41,Package!I$15:I$41)</f>
        <v>0</v>
      </c>
      <c r="P41" s="15">
        <f>IFERROR(VLOOKUP($B41,'Master Staff List'!$C$8:$D$57,2,FALSE),0)*O41</f>
        <v>0</v>
      </c>
      <c r="Q41" s="228">
        <f>SUMIF(Package!$C$15:$C$41,$B41,Package!J$15:J$41)</f>
        <v>0</v>
      </c>
      <c r="R41" s="15">
        <f>IFERROR(VLOOKUP($B41,'Master Staff List'!$C$8:$D$57,2,FALSE),0)*Q41</f>
        <v>0</v>
      </c>
      <c r="S41" s="228">
        <f>SUMIF(Package!$C$15:$C$41,$B41,Package!K$15:K$41)</f>
        <v>0</v>
      </c>
      <c r="T41" s="15">
        <f>IFERROR(VLOOKUP($B41,'Master Staff List'!$C$8:$D$57,2,FALSE),0)*S41</f>
        <v>0</v>
      </c>
      <c r="U41" s="228">
        <f>SUMIF(Package!$C$15:$C$41,$B41,Package!L$15:L$41)</f>
        <v>0</v>
      </c>
      <c r="V41" s="15">
        <f>IFERROR(VLOOKUP($B41,'Master Staff List'!$C$8:$D$57,2,FALSE),0)*U41</f>
        <v>0</v>
      </c>
      <c r="W41" s="228">
        <f>SUMIF(Package!$C$15:$C$41,$B41,Package!M$15:M$41)</f>
        <v>0</v>
      </c>
      <c r="X41" s="15">
        <f>IFERROR(VLOOKUP($B41,'Master Staff List'!$C$8:$D$57,2,FALSE),0)*W41</f>
        <v>0</v>
      </c>
      <c r="Y41" s="228">
        <f>SUMIF(Package!$C$15:$C$41,$B41,Package!N$15:N$41)</f>
        <v>0</v>
      </c>
      <c r="Z41" s="15">
        <f>IFERROR(VLOOKUP($B41,'Master Staff List'!$C$8:$D$57,2,FALSE),0)*Y41</f>
        <v>0</v>
      </c>
      <c r="AA41" s="228">
        <f>SUMIF(Package!$C$15:$C$41,$B41,Package!O$15:O$41)</f>
        <v>0</v>
      </c>
      <c r="AB41" s="15">
        <f>IFERROR(VLOOKUP($B41,'Master Staff List'!$C$8:$D$57,2,FALSE),0)*AA41</f>
        <v>0</v>
      </c>
      <c r="AC41" s="19">
        <f t="shared" ref="AC41:AC61" si="8">SUM(F41,H41,J41,T41,V41,X41,Z41,AB41,L41,N41,P41,R41)</f>
        <v>0</v>
      </c>
      <c r="AD41" s="28">
        <f t="shared" ref="AD41:AD58" si="9">SUM(E41,G41,I41,S41,U41,W41,Y41,AA41,K41,M41,O41,Q41)</f>
        <v>0</v>
      </c>
      <c r="AE41" s="29">
        <f t="shared" si="5"/>
        <v>0</v>
      </c>
      <c r="AH41" s="168">
        <f t="shared" si="6"/>
        <v>0</v>
      </c>
      <c r="AI41" s="168">
        <f t="shared" si="7"/>
        <v>0</v>
      </c>
    </row>
    <row r="42" spans="1:35" ht="12.2" customHeight="1" x14ac:dyDescent="0.25">
      <c r="A42" s="42"/>
      <c r="B42" s="203" t="str">
        <f>'Master Staff List'!C41</f>
        <v>TBD Staff Name 34</v>
      </c>
      <c r="C42" s="134"/>
      <c r="D42" s="40"/>
      <c r="E42" s="228">
        <f>SUMIF(Package!$C$15:$C$41,$B42,Package!D$15:D$41)</f>
        <v>0</v>
      </c>
      <c r="F42" s="15">
        <f>IFERROR(VLOOKUP($B42,'Master Staff List'!$C$8:$D$57,2,FALSE),0)*E42</f>
        <v>0</v>
      </c>
      <c r="G42" s="228">
        <f>SUMIF(Package!$C$15:$C$41,$B42,Package!E$15:E$41)</f>
        <v>0</v>
      </c>
      <c r="H42" s="15">
        <f>IFERROR(VLOOKUP($B42,'Master Staff List'!$C$8:$D$57,2,FALSE),0)*G42</f>
        <v>0</v>
      </c>
      <c r="I42" s="228">
        <f>SUMIF(Package!$C$15:$C$41,$B42,Package!F$15:F$41)</f>
        <v>0</v>
      </c>
      <c r="J42" s="15">
        <f>IFERROR(VLOOKUP($B42,'Master Staff List'!$C$8:$D$57,2,FALSE),0)*I42</f>
        <v>0</v>
      </c>
      <c r="K42" s="228">
        <f>SUMIF(Package!$C$15:$C$41,$B42,Package!G$15:G$41)</f>
        <v>0</v>
      </c>
      <c r="L42" s="15">
        <f>IFERROR(VLOOKUP($B42,'Master Staff List'!$C$8:$D$57,2,FALSE),0)*K42</f>
        <v>0</v>
      </c>
      <c r="M42" s="228">
        <f>SUMIF(Package!$C$15:$C$41,$B42,Package!H$15:H$41)</f>
        <v>0</v>
      </c>
      <c r="N42" s="15">
        <f>IFERROR(VLOOKUP($B42,'Master Staff List'!$C$8:$D$57,2,FALSE),0)*M42</f>
        <v>0</v>
      </c>
      <c r="O42" s="228">
        <f>SUMIF(Package!$C$15:$C$41,$B42,Package!I$15:I$41)</f>
        <v>0</v>
      </c>
      <c r="P42" s="15">
        <f>IFERROR(VLOOKUP($B42,'Master Staff List'!$C$8:$D$57,2,FALSE),0)*O42</f>
        <v>0</v>
      </c>
      <c r="Q42" s="228">
        <f>SUMIF(Package!$C$15:$C$41,$B42,Package!J$15:J$41)</f>
        <v>0</v>
      </c>
      <c r="R42" s="15">
        <f>IFERROR(VLOOKUP($B42,'Master Staff List'!$C$8:$D$57,2,FALSE),0)*Q42</f>
        <v>0</v>
      </c>
      <c r="S42" s="228">
        <f>SUMIF(Package!$C$15:$C$41,$B42,Package!K$15:K$41)</f>
        <v>0</v>
      </c>
      <c r="T42" s="15">
        <f>IFERROR(VLOOKUP($B42,'Master Staff List'!$C$8:$D$57,2,FALSE),0)*S42</f>
        <v>0</v>
      </c>
      <c r="U42" s="228">
        <f>SUMIF(Package!$C$15:$C$41,$B42,Package!L$15:L$41)</f>
        <v>0</v>
      </c>
      <c r="V42" s="15">
        <f>IFERROR(VLOOKUP($B42,'Master Staff List'!$C$8:$D$57,2,FALSE),0)*U42</f>
        <v>0</v>
      </c>
      <c r="W42" s="228">
        <f>SUMIF(Package!$C$15:$C$41,$B42,Package!M$15:M$41)</f>
        <v>0</v>
      </c>
      <c r="X42" s="15">
        <f>IFERROR(VLOOKUP($B42,'Master Staff List'!$C$8:$D$57,2,FALSE),0)*W42</f>
        <v>0</v>
      </c>
      <c r="Y42" s="228">
        <f>SUMIF(Package!$C$15:$C$41,$B42,Package!N$15:N$41)</f>
        <v>0</v>
      </c>
      <c r="Z42" s="15">
        <f>IFERROR(VLOOKUP($B42,'Master Staff List'!$C$8:$D$57,2,FALSE),0)*Y42</f>
        <v>0</v>
      </c>
      <c r="AA42" s="228">
        <f>SUMIF(Package!$C$15:$C$41,$B42,Package!O$15:O$41)</f>
        <v>0</v>
      </c>
      <c r="AB42" s="15">
        <f>IFERROR(VLOOKUP($B42,'Master Staff List'!$C$8:$D$57,2,FALSE),0)*AA42</f>
        <v>0</v>
      </c>
      <c r="AC42" s="19">
        <f t="shared" si="8"/>
        <v>0</v>
      </c>
      <c r="AD42" s="28">
        <f t="shared" si="9"/>
        <v>0</v>
      </c>
      <c r="AE42" s="29">
        <f t="shared" si="5"/>
        <v>0</v>
      </c>
      <c r="AH42" s="168">
        <f t="shared" si="6"/>
        <v>0</v>
      </c>
      <c r="AI42" s="168">
        <f t="shared" si="7"/>
        <v>0</v>
      </c>
    </row>
    <row r="43" spans="1:35" ht="12.2" customHeight="1" x14ac:dyDescent="0.25">
      <c r="A43" s="42"/>
      <c r="B43" s="203" t="str">
        <f>'Master Staff List'!C42</f>
        <v>TBD Staff Name 35</v>
      </c>
      <c r="C43" s="134"/>
      <c r="D43" s="40"/>
      <c r="E43" s="228">
        <f>SUMIF(Package!$C$15:$C$41,$B43,Package!D$15:D$41)</f>
        <v>0</v>
      </c>
      <c r="F43" s="15">
        <f>IFERROR(VLOOKUP($B43,'Master Staff List'!$C$8:$D$57,2,FALSE),0)*E43</f>
        <v>0</v>
      </c>
      <c r="G43" s="228">
        <f>SUMIF(Package!$C$15:$C$41,$B43,Package!E$15:E$41)</f>
        <v>0</v>
      </c>
      <c r="H43" s="15">
        <f>IFERROR(VLOOKUP($B43,'Master Staff List'!$C$8:$D$57,2,FALSE),0)*G43</f>
        <v>0</v>
      </c>
      <c r="I43" s="228">
        <f>SUMIF(Package!$C$15:$C$41,$B43,Package!F$15:F$41)</f>
        <v>0</v>
      </c>
      <c r="J43" s="15">
        <f>IFERROR(VLOOKUP($B43,'Master Staff List'!$C$8:$D$57,2,FALSE),0)*I43</f>
        <v>0</v>
      </c>
      <c r="K43" s="228">
        <f>SUMIF(Package!$C$15:$C$41,$B43,Package!G$15:G$41)</f>
        <v>0</v>
      </c>
      <c r="L43" s="15">
        <f>IFERROR(VLOOKUP($B43,'Master Staff List'!$C$8:$D$57,2,FALSE),0)*K43</f>
        <v>0</v>
      </c>
      <c r="M43" s="228">
        <f>SUMIF(Package!$C$15:$C$41,$B43,Package!H$15:H$41)</f>
        <v>0</v>
      </c>
      <c r="N43" s="15">
        <f>IFERROR(VLOOKUP($B43,'Master Staff List'!$C$8:$D$57,2,FALSE),0)*M43</f>
        <v>0</v>
      </c>
      <c r="O43" s="228">
        <f>SUMIF(Package!$C$15:$C$41,$B43,Package!I$15:I$41)</f>
        <v>0</v>
      </c>
      <c r="P43" s="15">
        <f>IFERROR(VLOOKUP($B43,'Master Staff List'!$C$8:$D$57,2,FALSE),0)*O43</f>
        <v>0</v>
      </c>
      <c r="Q43" s="228">
        <f>SUMIF(Package!$C$15:$C$41,$B43,Package!J$15:J$41)</f>
        <v>0</v>
      </c>
      <c r="R43" s="15">
        <f>IFERROR(VLOOKUP($B43,'Master Staff List'!$C$8:$D$57,2,FALSE),0)*Q43</f>
        <v>0</v>
      </c>
      <c r="S43" s="228">
        <f>SUMIF(Package!$C$15:$C$41,$B43,Package!K$15:K$41)</f>
        <v>0</v>
      </c>
      <c r="T43" s="15">
        <f>IFERROR(VLOOKUP($B43,'Master Staff List'!$C$8:$D$57,2,FALSE),0)*S43</f>
        <v>0</v>
      </c>
      <c r="U43" s="228">
        <f>SUMIF(Package!$C$15:$C$41,$B43,Package!L$15:L$41)</f>
        <v>0</v>
      </c>
      <c r="V43" s="15">
        <f>IFERROR(VLOOKUP($B43,'Master Staff List'!$C$8:$D$57,2,FALSE),0)*U43</f>
        <v>0</v>
      </c>
      <c r="W43" s="228">
        <f>SUMIF(Package!$C$15:$C$41,$B43,Package!M$15:M$41)</f>
        <v>0</v>
      </c>
      <c r="X43" s="15">
        <f>IFERROR(VLOOKUP($B43,'Master Staff List'!$C$8:$D$57,2,FALSE),0)*W43</f>
        <v>0</v>
      </c>
      <c r="Y43" s="228">
        <f>SUMIF(Package!$C$15:$C$41,$B43,Package!N$15:N$41)</f>
        <v>0</v>
      </c>
      <c r="Z43" s="15">
        <f>IFERROR(VLOOKUP($B43,'Master Staff List'!$C$8:$D$57,2,FALSE),0)*Y43</f>
        <v>0</v>
      </c>
      <c r="AA43" s="228">
        <f>SUMIF(Package!$C$15:$C$41,$B43,Package!O$15:O$41)</f>
        <v>0</v>
      </c>
      <c r="AB43" s="15">
        <f>IFERROR(VLOOKUP($B43,'Master Staff List'!$C$8:$D$57,2,FALSE),0)*AA43</f>
        <v>0</v>
      </c>
      <c r="AC43" s="19">
        <f t="shared" si="8"/>
        <v>0</v>
      </c>
      <c r="AD43" s="28">
        <f t="shared" si="9"/>
        <v>0</v>
      </c>
      <c r="AE43" s="29">
        <f t="shared" si="5"/>
        <v>0</v>
      </c>
      <c r="AH43" s="168">
        <f t="shared" si="6"/>
        <v>0</v>
      </c>
      <c r="AI43" s="168">
        <f t="shared" si="7"/>
        <v>0</v>
      </c>
    </row>
    <row r="44" spans="1:35" ht="12.2" customHeight="1" x14ac:dyDescent="0.25">
      <c r="A44" s="42"/>
      <c r="B44" s="203" t="str">
        <f>'Master Staff List'!C43</f>
        <v>TBD Staff Name 36</v>
      </c>
      <c r="C44" s="134"/>
      <c r="D44" s="40"/>
      <c r="E44" s="228">
        <f>SUMIF(Package!$C$15:$C$41,$B44,Package!D$15:D$41)</f>
        <v>0</v>
      </c>
      <c r="F44" s="15">
        <f>IFERROR(VLOOKUP($B44,'Master Staff List'!$C$8:$D$57,2,FALSE),0)*E44</f>
        <v>0</v>
      </c>
      <c r="G44" s="228">
        <f>SUMIF(Package!$C$15:$C$41,$B44,Package!E$15:E$41)</f>
        <v>0</v>
      </c>
      <c r="H44" s="15">
        <f>IFERROR(VLOOKUP($B44,'Master Staff List'!$C$8:$D$57,2,FALSE),0)*G44</f>
        <v>0</v>
      </c>
      <c r="I44" s="228">
        <f>SUMIF(Package!$C$15:$C$41,$B44,Package!F$15:F$41)</f>
        <v>0</v>
      </c>
      <c r="J44" s="15">
        <f>IFERROR(VLOOKUP($B44,'Master Staff List'!$C$8:$D$57,2,FALSE),0)*I44</f>
        <v>0</v>
      </c>
      <c r="K44" s="228">
        <f>SUMIF(Package!$C$15:$C$41,$B44,Package!G$15:G$41)</f>
        <v>0</v>
      </c>
      <c r="L44" s="15">
        <f>IFERROR(VLOOKUP($B44,'Master Staff List'!$C$8:$D$57,2,FALSE),0)*K44</f>
        <v>0</v>
      </c>
      <c r="M44" s="228">
        <f>SUMIF(Package!$C$15:$C$41,$B44,Package!H$15:H$41)</f>
        <v>0</v>
      </c>
      <c r="N44" s="15">
        <f>IFERROR(VLOOKUP($B44,'Master Staff List'!$C$8:$D$57,2,FALSE),0)*M44</f>
        <v>0</v>
      </c>
      <c r="O44" s="228">
        <f>SUMIF(Package!$C$15:$C$41,$B44,Package!I$15:I$41)</f>
        <v>0</v>
      </c>
      <c r="P44" s="15">
        <f>IFERROR(VLOOKUP($B44,'Master Staff List'!$C$8:$D$57,2,FALSE),0)*O44</f>
        <v>0</v>
      </c>
      <c r="Q44" s="228">
        <f>SUMIF(Package!$C$15:$C$41,$B44,Package!J$15:J$41)</f>
        <v>0</v>
      </c>
      <c r="R44" s="15">
        <f>IFERROR(VLOOKUP($B44,'Master Staff List'!$C$8:$D$57,2,FALSE),0)*Q44</f>
        <v>0</v>
      </c>
      <c r="S44" s="228">
        <f>SUMIF(Package!$C$15:$C$41,$B44,Package!K$15:K$41)</f>
        <v>0</v>
      </c>
      <c r="T44" s="15">
        <f>IFERROR(VLOOKUP($B44,'Master Staff List'!$C$8:$D$57,2,FALSE),0)*S44</f>
        <v>0</v>
      </c>
      <c r="U44" s="228">
        <f>SUMIF(Package!$C$15:$C$41,$B44,Package!L$15:L$41)</f>
        <v>0</v>
      </c>
      <c r="V44" s="15">
        <f>IFERROR(VLOOKUP($B44,'Master Staff List'!$C$8:$D$57,2,FALSE),0)*U44</f>
        <v>0</v>
      </c>
      <c r="W44" s="228">
        <f>SUMIF(Package!$C$15:$C$41,$B44,Package!M$15:M$41)</f>
        <v>0</v>
      </c>
      <c r="X44" s="15">
        <f>IFERROR(VLOOKUP($B44,'Master Staff List'!$C$8:$D$57,2,FALSE),0)*W44</f>
        <v>0</v>
      </c>
      <c r="Y44" s="228">
        <f>SUMIF(Package!$C$15:$C$41,$B44,Package!N$15:N$41)</f>
        <v>0</v>
      </c>
      <c r="Z44" s="15">
        <f>IFERROR(VLOOKUP($B44,'Master Staff List'!$C$8:$D$57,2,FALSE),0)*Y44</f>
        <v>0</v>
      </c>
      <c r="AA44" s="228">
        <f>SUMIF(Package!$C$15:$C$41,$B44,Package!O$15:O$41)</f>
        <v>0</v>
      </c>
      <c r="AB44" s="15">
        <f>IFERROR(VLOOKUP($B44,'Master Staff List'!$C$8:$D$57,2,FALSE),0)*AA44</f>
        <v>0</v>
      </c>
      <c r="AC44" s="19">
        <f t="shared" si="8"/>
        <v>0</v>
      </c>
      <c r="AD44" s="28">
        <f t="shared" si="9"/>
        <v>0</v>
      </c>
      <c r="AE44" s="29">
        <f t="shared" si="5"/>
        <v>0</v>
      </c>
      <c r="AH44" s="168">
        <f t="shared" si="6"/>
        <v>0</v>
      </c>
      <c r="AI44" s="168">
        <f t="shared" si="7"/>
        <v>0</v>
      </c>
    </row>
    <row r="45" spans="1:35" ht="12.2" customHeight="1" x14ac:dyDescent="0.25">
      <c r="A45" s="42"/>
      <c r="B45" s="203" t="str">
        <f>'Master Staff List'!C44</f>
        <v>TBD Staff Name 37</v>
      </c>
      <c r="C45" s="134"/>
      <c r="D45" s="40"/>
      <c r="E45" s="228">
        <f>SUMIF(Package!$C$15:$C$41,$B45,Package!D$15:D$41)</f>
        <v>0</v>
      </c>
      <c r="F45" s="15">
        <f>IFERROR(VLOOKUP($B45,'Master Staff List'!$C$8:$D$57,2,FALSE),0)*E45</f>
        <v>0</v>
      </c>
      <c r="G45" s="228">
        <f>SUMIF(Package!$C$15:$C$41,$B45,Package!E$15:E$41)</f>
        <v>0</v>
      </c>
      <c r="H45" s="15">
        <f>IFERROR(VLOOKUP($B45,'Master Staff List'!$C$8:$D$57,2,FALSE),0)*G45</f>
        <v>0</v>
      </c>
      <c r="I45" s="228">
        <f>SUMIF(Package!$C$15:$C$41,$B45,Package!F$15:F$41)</f>
        <v>0</v>
      </c>
      <c r="J45" s="15">
        <f>IFERROR(VLOOKUP($B45,'Master Staff List'!$C$8:$D$57,2,FALSE),0)*I45</f>
        <v>0</v>
      </c>
      <c r="K45" s="228">
        <f>SUMIF(Package!$C$15:$C$41,$B45,Package!G$15:G$41)</f>
        <v>0</v>
      </c>
      <c r="L45" s="15">
        <f>IFERROR(VLOOKUP($B45,'Master Staff List'!$C$8:$D$57,2,FALSE),0)*K45</f>
        <v>0</v>
      </c>
      <c r="M45" s="228">
        <f>SUMIF(Package!$C$15:$C$41,$B45,Package!H$15:H$41)</f>
        <v>0</v>
      </c>
      <c r="N45" s="15">
        <f>IFERROR(VLOOKUP($B45,'Master Staff List'!$C$8:$D$57,2,FALSE),0)*M45</f>
        <v>0</v>
      </c>
      <c r="O45" s="228">
        <f>SUMIF(Package!$C$15:$C$41,$B45,Package!I$15:I$41)</f>
        <v>0</v>
      </c>
      <c r="P45" s="15">
        <f>IFERROR(VLOOKUP($B45,'Master Staff List'!$C$8:$D$57,2,FALSE),0)*O45</f>
        <v>0</v>
      </c>
      <c r="Q45" s="228">
        <f>SUMIF(Package!$C$15:$C$41,$B45,Package!J$15:J$41)</f>
        <v>0</v>
      </c>
      <c r="R45" s="15">
        <f>IFERROR(VLOOKUP($B45,'Master Staff List'!$C$8:$D$57,2,FALSE),0)*Q45</f>
        <v>0</v>
      </c>
      <c r="S45" s="228">
        <f>SUMIF(Package!$C$15:$C$41,$B45,Package!K$15:K$41)</f>
        <v>0</v>
      </c>
      <c r="T45" s="15">
        <f>IFERROR(VLOOKUP($B45,'Master Staff List'!$C$8:$D$57,2,FALSE),0)*S45</f>
        <v>0</v>
      </c>
      <c r="U45" s="228">
        <f>SUMIF(Package!$C$15:$C$41,$B45,Package!L$15:L$41)</f>
        <v>0</v>
      </c>
      <c r="V45" s="15">
        <f>IFERROR(VLOOKUP($B45,'Master Staff List'!$C$8:$D$57,2,FALSE),0)*U45</f>
        <v>0</v>
      </c>
      <c r="W45" s="228">
        <f>SUMIF(Package!$C$15:$C$41,$B45,Package!M$15:M$41)</f>
        <v>0</v>
      </c>
      <c r="X45" s="15">
        <f>IFERROR(VLOOKUP($B45,'Master Staff List'!$C$8:$D$57,2,FALSE),0)*W45</f>
        <v>0</v>
      </c>
      <c r="Y45" s="228">
        <f>SUMIF(Package!$C$15:$C$41,$B45,Package!N$15:N$41)</f>
        <v>0</v>
      </c>
      <c r="Z45" s="15">
        <f>IFERROR(VLOOKUP($B45,'Master Staff List'!$C$8:$D$57,2,FALSE),0)*Y45</f>
        <v>0</v>
      </c>
      <c r="AA45" s="228">
        <f>SUMIF(Package!$C$15:$C$41,$B45,Package!O$15:O$41)</f>
        <v>0</v>
      </c>
      <c r="AB45" s="15">
        <f>IFERROR(VLOOKUP($B45,'Master Staff List'!$C$8:$D$57,2,FALSE),0)*AA45</f>
        <v>0</v>
      </c>
      <c r="AC45" s="19">
        <f t="shared" si="8"/>
        <v>0</v>
      </c>
      <c r="AD45" s="28">
        <f t="shared" si="9"/>
        <v>0</v>
      </c>
      <c r="AE45" s="29">
        <f t="shared" si="5"/>
        <v>0</v>
      </c>
      <c r="AH45" s="168">
        <f t="shared" si="6"/>
        <v>0</v>
      </c>
      <c r="AI45" s="168">
        <f t="shared" si="7"/>
        <v>0</v>
      </c>
    </row>
    <row r="46" spans="1:35" ht="12.2" customHeight="1" x14ac:dyDescent="0.25">
      <c r="A46" s="42"/>
      <c r="B46" s="203" t="str">
        <f>'Master Staff List'!C45</f>
        <v>TBD Staff Name 38</v>
      </c>
      <c r="C46" s="134"/>
      <c r="D46" s="40"/>
      <c r="E46" s="228">
        <f>SUMIF(Package!$C$15:$C$41,$B46,Package!D$15:D$41)</f>
        <v>0</v>
      </c>
      <c r="F46" s="15">
        <f>IFERROR(VLOOKUP($B46,'Master Staff List'!$C$8:$D$57,2,FALSE),0)*E46</f>
        <v>0</v>
      </c>
      <c r="G46" s="228">
        <f>SUMIF(Package!$C$15:$C$41,$B46,Package!E$15:E$41)</f>
        <v>0</v>
      </c>
      <c r="H46" s="15">
        <f>IFERROR(VLOOKUP($B46,'Master Staff List'!$C$8:$D$57,2,FALSE),0)*G46</f>
        <v>0</v>
      </c>
      <c r="I46" s="228">
        <f>SUMIF(Package!$C$15:$C$41,$B46,Package!F$15:F$41)</f>
        <v>0</v>
      </c>
      <c r="J46" s="15">
        <f>IFERROR(VLOOKUP($B46,'Master Staff List'!$C$8:$D$57,2,FALSE),0)*I46</f>
        <v>0</v>
      </c>
      <c r="K46" s="228">
        <f>SUMIF(Package!$C$15:$C$41,$B46,Package!G$15:G$41)</f>
        <v>0</v>
      </c>
      <c r="L46" s="15">
        <f>IFERROR(VLOOKUP($B46,'Master Staff List'!$C$8:$D$57,2,FALSE),0)*K46</f>
        <v>0</v>
      </c>
      <c r="M46" s="228">
        <f>SUMIF(Package!$C$15:$C$41,$B46,Package!H$15:H$41)</f>
        <v>0</v>
      </c>
      <c r="N46" s="15">
        <f>IFERROR(VLOOKUP($B46,'Master Staff List'!$C$8:$D$57,2,FALSE),0)*M46</f>
        <v>0</v>
      </c>
      <c r="O46" s="228">
        <f>SUMIF(Package!$C$15:$C$41,$B46,Package!I$15:I$41)</f>
        <v>0</v>
      </c>
      <c r="P46" s="15">
        <f>IFERROR(VLOOKUP($B46,'Master Staff List'!$C$8:$D$57,2,FALSE),0)*O46</f>
        <v>0</v>
      </c>
      <c r="Q46" s="228">
        <f>SUMIF(Package!$C$15:$C$41,$B46,Package!J$15:J$41)</f>
        <v>0</v>
      </c>
      <c r="R46" s="15">
        <f>IFERROR(VLOOKUP($B46,'Master Staff List'!$C$8:$D$57,2,FALSE),0)*Q46</f>
        <v>0</v>
      </c>
      <c r="S46" s="228">
        <f>SUMIF(Package!$C$15:$C$41,$B46,Package!K$15:K$41)</f>
        <v>0</v>
      </c>
      <c r="T46" s="15">
        <f>IFERROR(VLOOKUP($B46,'Master Staff List'!$C$8:$D$57,2,FALSE),0)*S46</f>
        <v>0</v>
      </c>
      <c r="U46" s="228">
        <f>SUMIF(Package!$C$15:$C$41,$B46,Package!L$15:L$41)</f>
        <v>0</v>
      </c>
      <c r="V46" s="15">
        <f>IFERROR(VLOOKUP($B46,'Master Staff List'!$C$8:$D$57,2,FALSE),0)*U46</f>
        <v>0</v>
      </c>
      <c r="W46" s="228">
        <f>SUMIF(Package!$C$15:$C$41,$B46,Package!M$15:M$41)</f>
        <v>0</v>
      </c>
      <c r="X46" s="15">
        <f>IFERROR(VLOOKUP($B46,'Master Staff List'!$C$8:$D$57,2,FALSE),0)*W46</f>
        <v>0</v>
      </c>
      <c r="Y46" s="228">
        <f>SUMIF(Package!$C$15:$C$41,$B46,Package!N$15:N$41)</f>
        <v>0</v>
      </c>
      <c r="Z46" s="15">
        <f>IFERROR(VLOOKUP($B46,'Master Staff List'!$C$8:$D$57,2,FALSE),0)*Y46</f>
        <v>0</v>
      </c>
      <c r="AA46" s="228">
        <f>SUMIF(Package!$C$15:$C$41,$B46,Package!O$15:O$41)</f>
        <v>0</v>
      </c>
      <c r="AB46" s="15">
        <f>IFERROR(VLOOKUP($B46,'Master Staff List'!$C$8:$D$57,2,FALSE),0)*AA46</f>
        <v>0</v>
      </c>
      <c r="AC46" s="19">
        <f t="shared" si="8"/>
        <v>0</v>
      </c>
      <c r="AD46" s="28">
        <f t="shared" si="9"/>
        <v>0</v>
      </c>
      <c r="AE46" s="29">
        <f t="shared" si="5"/>
        <v>0</v>
      </c>
      <c r="AH46" s="168">
        <f t="shared" si="6"/>
        <v>0</v>
      </c>
      <c r="AI46" s="168">
        <f t="shared" si="7"/>
        <v>0</v>
      </c>
    </row>
    <row r="47" spans="1:35" ht="12.2" customHeight="1" x14ac:dyDescent="0.25">
      <c r="A47" s="42"/>
      <c r="B47" s="203" t="str">
        <f>'Master Staff List'!C46</f>
        <v>TBD Staff Name 39</v>
      </c>
      <c r="C47" s="134"/>
      <c r="D47" s="40"/>
      <c r="E47" s="228">
        <f>SUMIF(Package!$C$15:$C$41,$B47,Package!D$15:D$41)</f>
        <v>0</v>
      </c>
      <c r="F47" s="15">
        <f>IFERROR(VLOOKUP($B47,'Master Staff List'!$C$8:$D$57,2,FALSE),0)*E47</f>
        <v>0</v>
      </c>
      <c r="G47" s="228">
        <f>SUMIF(Package!$C$15:$C$41,$B47,Package!E$15:E$41)</f>
        <v>0</v>
      </c>
      <c r="H47" s="15">
        <f>IFERROR(VLOOKUP($B47,'Master Staff List'!$C$8:$D$57,2,FALSE),0)*G47</f>
        <v>0</v>
      </c>
      <c r="I47" s="228">
        <f>SUMIF(Package!$C$15:$C$41,$B47,Package!F$15:F$41)</f>
        <v>0</v>
      </c>
      <c r="J47" s="15">
        <f>IFERROR(VLOOKUP($B47,'Master Staff List'!$C$8:$D$57,2,FALSE),0)*I47</f>
        <v>0</v>
      </c>
      <c r="K47" s="228">
        <f>SUMIF(Package!$C$15:$C$41,$B47,Package!G$15:G$41)</f>
        <v>0</v>
      </c>
      <c r="L47" s="15">
        <f>IFERROR(VLOOKUP($B47,'Master Staff List'!$C$8:$D$57,2,FALSE),0)*K47</f>
        <v>0</v>
      </c>
      <c r="M47" s="228">
        <f>SUMIF(Package!$C$15:$C$41,$B47,Package!H$15:H$41)</f>
        <v>0</v>
      </c>
      <c r="N47" s="15">
        <f>IFERROR(VLOOKUP($B47,'Master Staff List'!$C$8:$D$57,2,FALSE),0)*M47</f>
        <v>0</v>
      </c>
      <c r="O47" s="228">
        <f>SUMIF(Package!$C$15:$C$41,$B47,Package!I$15:I$41)</f>
        <v>0</v>
      </c>
      <c r="P47" s="15">
        <f>IFERROR(VLOOKUP($B47,'Master Staff List'!$C$8:$D$57,2,FALSE),0)*O47</f>
        <v>0</v>
      </c>
      <c r="Q47" s="228">
        <f>SUMIF(Package!$C$15:$C$41,$B47,Package!J$15:J$41)</f>
        <v>0</v>
      </c>
      <c r="R47" s="15">
        <f>IFERROR(VLOOKUP($B47,'Master Staff List'!$C$8:$D$57,2,FALSE),0)*Q47</f>
        <v>0</v>
      </c>
      <c r="S47" s="228">
        <f>SUMIF(Package!$C$15:$C$41,$B47,Package!K$15:K$41)</f>
        <v>0</v>
      </c>
      <c r="T47" s="15">
        <f>IFERROR(VLOOKUP($B47,'Master Staff List'!$C$8:$D$57,2,FALSE),0)*S47</f>
        <v>0</v>
      </c>
      <c r="U47" s="228">
        <f>SUMIF(Package!$C$15:$C$41,$B47,Package!L$15:L$41)</f>
        <v>0</v>
      </c>
      <c r="V47" s="15">
        <f>IFERROR(VLOOKUP($B47,'Master Staff List'!$C$8:$D$57,2,FALSE),0)*U47</f>
        <v>0</v>
      </c>
      <c r="W47" s="228">
        <f>SUMIF(Package!$C$15:$C$41,$B47,Package!M$15:M$41)</f>
        <v>0</v>
      </c>
      <c r="X47" s="15">
        <f>IFERROR(VLOOKUP($B47,'Master Staff List'!$C$8:$D$57,2,FALSE),0)*W47</f>
        <v>0</v>
      </c>
      <c r="Y47" s="228">
        <f>SUMIF(Package!$C$15:$C$41,$B47,Package!N$15:N$41)</f>
        <v>0</v>
      </c>
      <c r="Z47" s="15">
        <f>IFERROR(VLOOKUP($B47,'Master Staff List'!$C$8:$D$57,2,FALSE),0)*Y47</f>
        <v>0</v>
      </c>
      <c r="AA47" s="228">
        <f>SUMIF(Package!$C$15:$C$41,$B47,Package!O$15:O$41)</f>
        <v>0</v>
      </c>
      <c r="AB47" s="15">
        <f>IFERROR(VLOOKUP($B47,'Master Staff List'!$C$8:$D$57,2,FALSE),0)*AA47</f>
        <v>0</v>
      </c>
      <c r="AC47" s="19">
        <f t="shared" si="8"/>
        <v>0</v>
      </c>
      <c r="AD47" s="28">
        <f t="shared" si="9"/>
        <v>0</v>
      </c>
      <c r="AE47" s="29">
        <f t="shared" si="5"/>
        <v>0</v>
      </c>
      <c r="AH47" s="168">
        <f t="shared" si="6"/>
        <v>0</v>
      </c>
      <c r="AI47" s="168">
        <f t="shared" si="7"/>
        <v>0</v>
      </c>
    </row>
    <row r="48" spans="1:35" ht="12.2" customHeight="1" x14ac:dyDescent="0.25">
      <c r="A48" s="42"/>
      <c r="B48" s="203" t="str">
        <f>'Master Staff List'!C47</f>
        <v>TBD Staff Name 40</v>
      </c>
      <c r="C48" s="134"/>
      <c r="D48" s="40"/>
      <c r="E48" s="228">
        <f>SUMIF(Package!$C$15:$C$41,$B48,Package!D$15:D$41)</f>
        <v>0</v>
      </c>
      <c r="F48" s="15">
        <f>IFERROR(VLOOKUP($B48,'Master Staff List'!$C$8:$D$57,2,FALSE),0)*E48</f>
        <v>0</v>
      </c>
      <c r="G48" s="228">
        <f>SUMIF(Package!$C$15:$C$41,$B48,Package!E$15:E$41)</f>
        <v>0</v>
      </c>
      <c r="H48" s="15">
        <f>IFERROR(VLOOKUP($B48,'Master Staff List'!$C$8:$D$57,2,FALSE),0)*G48</f>
        <v>0</v>
      </c>
      <c r="I48" s="228">
        <f>SUMIF(Package!$C$15:$C$41,$B48,Package!F$15:F$41)</f>
        <v>0</v>
      </c>
      <c r="J48" s="15">
        <f>IFERROR(VLOOKUP($B48,'Master Staff List'!$C$8:$D$57,2,FALSE),0)*I48</f>
        <v>0</v>
      </c>
      <c r="K48" s="228">
        <f>SUMIF(Package!$C$15:$C$41,$B48,Package!G$15:G$41)</f>
        <v>0</v>
      </c>
      <c r="L48" s="15">
        <f>IFERROR(VLOOKUP($B48,'Master Staff List'!$C$8:$D$57,2,FALSE),0)*K48</f>
        <v>0</v>
      </c>
      <c r="M48" s="228">
        <f>SUMIF(Package!$C$15:$C$41,$B48,Package!H$15:H$41)</f>
        <v>0</v>
      </c>
      <c r="N48" s="15">
        <f>IFERROR(VLOOKUP($B48,'Master Staff List'!$C$8:$D$57,2,FALSE),0)*M48</f>
        <v>0</v>
      </c>
      <c r="O48" s="228">
        <f>SUMIF(Package!$C$15:$C$41,$B48,Package!I$15:I$41)</f>
        <v>0</v>
      </c>
      <c r="P48" s="15">
        <f>IFERROR(VLOOKUP($B48,'Master Staff List'!$C$8:$D$57,2,FALSE),0)*O48</f>
        <v>0</v>
      </c>
      <c r="Q48" s="228">
        <f>SUMIF(Package!$C$15:$C$41,$B48,Package!J$15:J$41)</f>
        <v>0</v>
      </c>
      <c r="R48" s="15">
        <f>IFERROR(VLOOKUP($B48,'Master Staff List'!$C$8:$D$57,2,FALSE),0)*Q48</f>
        <v>0</v>
      </c>
      <c r="S48" s="228">
        <f>SUMIF(Package!$C$15:$C$41,$B48,Package!K$15:K$41)</f>
        <v>0</v>
      </c>
      <c r="T48" s="15">
        <f>IFERROR(VLOOKUP($B48,'Master Staff List'!$C$8:$D$57,2,FALSE),0)*S48</f>
        <v>0</v>
      </c>
      <c r="U48" s="228">
        <f>SUMIF(Package!$C$15:$C$41,$B48,Package!L$15:L$41)</f>
        <v>0</v>
      </c>
      <c r="V48" s="15">
        <f>IFERROR(VLOOKUP($B48,'Master Staff List'!$C$8:$D$57,2,FALSE),0)*U48</f>
        <v>0</v>
      </c>
      <c r="W48" s="228">
        <f>SUMIF(Package!$C$15:$C$41,$B48,Package!M$15:M$41)</f>
        <v>0</v>
      </c>
      <c r="X48" s="15">
        <f>IFERROR(VLOOKUP($B48,'Master Staff List'!$C$8:$D$57,2,FALSE),0)*W48</f>
        <v>0</v>
      </c>
      <c r="Y48" s="228">
        <f>SUMIF(Package!$C$15:$C$41,$B48,Package!N$15:N$41)</f>
        <v>0</v>
      </c>
      <c r="Z48" s="15">
        <f>IFERROR(VLOOKUP($B48,'Master Staff List'!$C$8:$D$57,2,FALSE),0)*Y48</f>
        <v>0</v>
      </c>
      <c r="AA48" s="228">
        <f>SUMIF(Package!$C$15:$C$41,$B48,Package!O$15:O$41)</f>
        <v>0</v>
      </c>
      <c r="AB48" s="15">
        <f>IFERROR(VLOOKUP($B48,'Master Staff List'!$C$8:$D$57,2,FALSE),0)*AA48</f>
        <v>0</v>
      </c>
      <c r="AC48" s="19">
        <f t="shared" si="8"/>
        <v>0</v>
      </c>
      <c r="AD48" s="28">
        <f t="shared" si="9"/>
        <v>0</v>
      </c>
      <c r="AE48" s="29">
        <f t="shared" si="5"/>
        <v>0</v>
      </c>
      <c r="AH48" s="168">
        <f t="shared" si="6"/>
        <v>0</v>
      </c>
      <c r="AI48" s="168">
        <f t="shared" si="7"/>
        <v>0</v>
      </c>
    </row>
    <row r="49" spans="1:35" ht="12.2" customHeight="1" x14ac:dyDescent="0.25">
      <c r="A49" s="42"/>
      <c r="B49" s="203" t="str">
        <f>'Master Staff List'!C48</f>
        <v>TBD Staff Name 41</v>
      </c>
      <c r="C49" s="134"/>
      <c r="D49" s="40"/>
      <c r="E49" s="228">
        <f>SUMIF(Package!$C$15:$C$41,$B49,Package!D$15:D$41)</f>
        <v>0</v>
      </c>
      <c r="F49" s="15">
        <f>IFERROR(VLOOKUP($B49,'Master Staff List'!$C$8:$D$57,2,FALSE),0)*E49</f>
        <v>0</v>
      </c>
      <c r="G49" s="228">
        <f>SUMIF(Package!$C$15:$C$41,$B49,Package!E$15:E$41)</f>
        <v>0</v>
      </c>
      <c r="H49" s="15">
        <f>IFERROR(VLOOKUP($B49,'Master Staff List'!$C$8:$D$57,2,FALSE),0)*G49</f>
        <v>0</v>
      </c>
      <c r="I49" s="228">
        <f>SUMIF(Package!$C$15:$C$41,$B49,Package!F$15:F$41)</f>
        <v>0</v>
      </c>
      <c r="J49" s="15">
        <f>IFERROR(VLOOKUP($B49,'Master Staff List'!$C$8:$D$57,2,FALSE),0)*I49</f>
        <v>0</v>
      </c>
      <c r="K49" s="228">
        <f>SUMIF(Package!$C$15:$C$41,$B49,Package!G$15:G$41)</f>
        <v>0</v>
      </c>
      <c r="L49" s="15">
        <f>IFERROR(VLOOKUP($B49,'Master Staff List'!$C$8:$D$57,2,FALSE),0)*K49</f>
        <v>0</v>
      </c>
      <c r="M49" s="228">
        <f>SUMIF(Package!$C$15:$C$41,$B49,Package!H$15:H$41)</f>
        <v>0</v>
      </c>
      <c r="N49" s="15">
        <f>IFERROR(VLOOKUP($B49,'Master Staff List'!$C$8:$D$57,2,FALSE),0)*M49</f>
        <v>0</v>
      </c>
      <c r="O49" s="228">
        <f>SUMIF(Package!$C$15:$C$41,$B49,Package!I$15:I$41)</f>
        <v>0</v>
      </c>
      <c r="P49" s="15">
        <f>IFERROR(VLOOKUP($B49,'Master Staff List'!$C$8:$D$57,2,FALSE),0)*O49</f>
        <v>0</v>
      </c>
      <c r="Q49" s="228">
        <f>SUMIF(Package!$C$15:$C$41,$B49,Package!J$15:J$41)</f>
        <v>0</v>
      </c>
      <c r="R49" s="15">
        <f>IFERROR(VLOOKUP($B49,'Master Staff List'!$C$8:$D$57,2,FALSE),0)*Q49</f>
        <v>0</v>
      </c>
      <c r="S49" s="228">
        <f>SUMIF(Package!$C$15:$C$41,$B49,Package!K$15:K$41)</f>
        <v>0</v>
      </c>
      <c r="T49" s="15">
        <f>IFERROR(VLOOKUP($B49,'Master Staff List'!$C$8:$D$57,2,FALSE),0)*S49</f>
        <v>0</v>
      </c>
      <c r="U49" s="228">
        <f>SUMIF(Package!$C$15:$C$41,$B49,Package!L$15:L$41)</f>
        <v>0</v>
      </c>
      <c r="V49" s="15">
        <f>IFERROR(VLOOKUP($B49,'Master Staff List'!$C$8:$D$57,2,FALSE),0)*U49</f>
        <v>0</v>
      </c>
      <c r="W49" s="228">
        <f>SUMIF(Package!$C$15:$C$41,$B49,Package!M$15:M$41)</f>
        <v>0</v>
      </c>
      <c r="X49" s="15">
        <f>IFERROR(VLOOKUP($B49,'Master Staff List'!$C$8:$D$57,2,FALSE),0)*W49</f>
        <v>0</v>
      </c>
      <c r="Y49" s="228">
        <f>SUMIF(Package!$C$15:$C$41,$B49,Package!N$15:N$41)</f>
        <v>0</v>
      </c>
      <c r="Z49" s="15">
        <f>IFERROR(VLOOKUP($B49,'Master Staff List'!$C$8:$D$57,2,FALSE),0)*Y49</f>
        <v>0</v>
      </c>
      <c r="AA49" s="228">
        <f>SUMIF(Package!$C$15:$C$41,$B49,Package!O$15:O$41)</f>
        <v>0</v>
      </c>
      <c r="AB49" s="15">
        <f>IFERROR(VLOOKUP($B49,'Master Staff List'!$C$8:$D$57,2,FALSE),0)*AA49</f>
        <v>0</v>
      </c>
      <c r="AC49" s="19">
        <f t="shared" si="8"/>
        <v>0</v>
      </c>
      <c r="AD49" s="28">
        <f t="shared" si="9"/>
        <v>0</v>
      </c>
      <c r="AE49" s="29">
        <f t="shared" si="5"/>
        <v>0</v>
      </c>
      <c r="AH49" s="168">
        <f t="shared" si="6"/>
        <v>0</v>
      </c>
      <c r="AI49" s="168">
        <f t="shared" si="7"/>
        <v>0</v>
      </c>
    </row>
    <row r="50" spans="1:35" ht="12.2" customHeight="1" x14ac:dyDescent="0.25">
      <c r="A50" s="42"/>
      <c r="B50" s="203" t="str">
        <f>'Master Staff List'!C49</f>
        <v>TBD Staff Name 42</v>
      </c>
      <c r="C50" s="134"/>
      <c r="D50" s="40"/>
      <c r="E50" s="228">
        <f>SUMIF(Package!$C$15:$C$41,$B50,Package!D$15:D$41)</f>
        <v>0</v>
      </c>
      <c r="F50" s="15">
        <f>IFERROR(VLOOKUP($B50,'Master Staff List'!$C$8:$D$57,2,FALSE),0)*E50</f>
        <v>0</v>
      </c>
      <c r="G50" s="228">
        <f>SUMIF(Package!$C$15:$C$41,$B50,Package!E$15:E$41)</f>
        <v>0</v>
      </c>
      <c r="H50" s="15">
        <f>IFERROR(VLOOKUP($B50,'Master Staff List'!$C$8:$D$57,2,FALSE),0)*G50</f>
        <v>0</v>
      </c>
      <c r="I50" s="228">
        <f>SUMIF(Package!$C$15:$C$41,$B50,Package!F$15:F$41)</f>
        <v>0</v>
      </c>
      <c r="J50" s="15">
        <f>IFERROR(VLOOKUP($B50,'Master Staff List'!$C$8:$D$57,2,FALSE),0)*I50</f>
        <v>0</v>
      </c>
      <c r="K50" s="228">
        <f>SUMIF(Package!$C$15:$C$41,$B50,Package!G$15:G$41)</f>
        <v>0</v>
      </c>
      <c r="L50" s="15">
        <f>IFERROR(VLOOKUP($B50,'Master Staff List'!$C$8:$D$57,2,FALSE),0)*K50</f>
        <v>0</v>
      </c>
      <c r="M50" s="228">
        <f>SUMIF(Package!$C$15:$C$41,$B50,Package!H$15:H$41)</f>
        <v>0</v>
      </c>
      <c r="N50" s="15">
        <f>IFERROR(VLOOKUP($B50,'Master Staff List'!$C$8:$D$57,2,FALSE),0)*M50</f>
        <v>0</v>
      </c>
      <c r="O50" s="228">
        <f>SUMIF(Package!$C$15:$C$41,$B50,Package!I$15:I$41)</f>
        <v>0</v>
      </c>
      <c r="P50" s="15">
        <f>IFERROR(VLOOKUP($B50,'Master Staff List'!$C$8:$D$57,2,FALSE),0)*O50</f>
        <v>0</v>
      </c>
      <c r="Q50" s="228">
        <f>SUMIF(Package!$C$15:$C$41,$B50,Package!J$15:J$41)</f>
        <v>0</v>
      </c>
      <c r="R50" s="15">
        <f>IFERROR(VLOOKUP($B50,'Master Staff List'!$C$8:$D$57,2,FALSE),0)*Q50</f>
        <v>0</v>
      </c>
      <c r="S50" s="228">
        <f>SUMIF(Package!$C$15:$C$41,$B50,Package!K$15:K$41)</f>
        <v>0</v>
      </c>
      <c r="T50" s="15">
        <f>IFERROR(VLOOKUP($B50,'Master Staff List'!$C$8:$D$57,2,FALSE),0)*S50</f>
        <v>0</v>
      </c>
      <c r="U50" s="228">
        <f>SUMIF(Package!$C$15:$C$41,$B50,Package!L$15:L$41)</f>
        <v>0</v>
      </c>
      <c r="V50" s="15">
        <f>IFERROR(VLOOKUP($B50,'Master Staff List'!$C$8:$D$57,2,FALSE),0)*U50</f>
        <v>0</v>
      </c>
      <c r="W50" s="228">
        <f>SUMIF(Package!$C$15:$C$41,$B50,Package!M$15:M$41)</f>
        <v>0</v>
      </c>
      <c r="X50" s="15">
        <f>IFERROR(VLOOKUP($B50,'Master Staff List'!$C$8:$D$57,2,FALSE),0)*W50</f>
        <v>0</v>
      </c>
      <c r="Y50" s="228">
        <f>SUMIF(Package!$C$15:$C$41,$B50,Package!N$15:N$41)</f>
        <v>0</v>
      </c>
      <c r="Z50" s="15">
        <f>IFERROR(VLOOKUP($B50,'Master Staff List'!$C$8:$D$57,2,FALSE),0)*Y50</f>
        <v>0</v>
      </c>
      <c r="AA50" s="228">
        <f>SUMIF(Package!$C$15:$C$41,$B50,Package!O$15:O$41)</f>
        <v>0</v>
      </c>
      <c r="AB50" s="15">
        <f>IFERROR(VLOOKUP($B50,'Master Staff List'!$C$8:$D$57,2,FALSE),0)*AA50</f>
        <v>0</v>
      </c>
      <c r="AC50" s="19">
        <f t="shared" si="8"/>
        <v>0</v>
      </c>
      <c r="AD50" s="28">
        <f t="shared" si="9"/>
        <v>0</v>
      </c>
      <c r="AE50" s="29">
        <f t="shared" si="5"/>
        <v>0</v>
      </c>
      <c r="AH50" s="168">
        <f t="shared" si="6"/>
        <v>0</v>
      </c>
      <c r="AI50" s="168">
        <f t="shared" si="7"/>
        <v>0</v>
      </c>
    </row>
    <row r="51" spans="1:35" ht="12.2" customHeight="1" x14ac:dyDescent="0.25">
      <c r="A51" s="42"/>
      <c r="B51" s="203" t="str">
        <f>'Master Staff List'!C50</f>
        <v>TBD Staff Name 43</v>
      </c>
      <c r="C51" s="134"/>
      <c r="D51" s="40"/>
      <c r="E51" s="228">
        <f>SUMIF(Package!$C$15:$C$41,$B51,Package!D$15:D$41)</f>
        <v>0</v>
      </c>
      <c r="F51" s="15">
        <f>IFERROR(VLOOKUP($B51,'Master Staff List'!$C$8:$D$57,2,FALSE),0)*E51</f>
        <v>0</v>
      </c>
      <c r="G51" s="228">
        <f>SUMIF(Package!$C$15:$C$41,$B51,Package!E$15:E$41)</f>
        <v>0</v>
      </c>
      <c r="H51" s="15">
        <f>IFERROR(VLOOKUP($B51,'Master Staff List'!$C$8:$D$57,2,FALSE),0)*G51</f>
        <v>0</v>
      </c>
      <c r="I51" s="228">
        <f>SUMIF(Package!$C$15:$C$41,$B51,Package!F$15:F$41)</f>
        <v>0</v>
      </c>
      <c r="J51" s="15">
        <f>IFERROR(VLOOKUP($B51,'Master Staff List'!$C$8:$D$57,2,FALSE),0)*I51</f>
        <v>0</v>
      </c>
      <c r="K51" s="228">
        <f>SUMIF(Package!$C$15:$C$41,$B51,Package!G$15:G$41)</f>
        <v>0</v>
      </c>
      <c r="L51" s="15">
        <f>IFERROR(VLOOKUP($B51,'Master Staff List'!$C$8:$D$57,2,FALSE),0)*K51</f>
        <v>0</v>
      </c>
      <c r="M51" s="228">
        <f>SUMIF(Package!$C$15:$C$41,$B51,Package!H$15:H$41)</f>
        <v>0</v>
      </c>
      <c r="N51" s="15">
        <f>IFERROR(VLOOKUP($B51,'Master Staff List'!$C$8:$D$57,2,FALSE),0)*M51</f>
        <v>0</v>
      </c>
      <c r="O51" s="228">
        <f>SUMIF(Package!$C$15:$C$41,$B51,Package!I$15:I$41)</f>
        <v>0</v>
      </c>
      <c r="P51" s="15">
        <f>IFERROR(VLOOKUP($B51,'Master Staff List'!$C$8:$D$57,2,FALSE),0)*O51</f>
        <v>0</v>
      </c>
      <c r="Q51" s="228">
        <f>SUMIF(Package!$C$15:$C$41,$B51,Package!J$15:J$41)</f>
        <v>0</v>
      </c>
      <c r="R51" s="15">
        <f>IFERROR(VLOOKUP($B51,'Master Staff List'!$C$8:$D$57,2,FALSE),0)*Q51</f>
        <v>0</v>
      </c>
      <c r="S51" s="228">
        <f>SUMIF(Package!$C$15:$C$41,$B51,Package!K$15:K$41)</f>
        <v>0</v>
      </c>
      <c r="T51" s="15">
        <f>IFERROR(VLOOKUP($B51,'Master Staff List'!$C$8:$D$57,2,FALSE),0)*S51</f>
        <v>0</v>
      </c>
      <c r="U51" s="228">
        <f>SUMIF(Package!$C$15:$C$41,$B51,Package!L$15:L$41)</f>
        <v>0</v>
      </c>
      <c r="V51" s="15">
        <f>IFERROR(VLOOKUP($B51,'Master Staff List'!$C$8:$D$57,2,FALSE),0)*U51</f>
        <v>0</v>
      </c>
      <c r="W51" s="228">
        <f>SUMIF(Package!$C$15:$C$41,$B51,Package!M$15:M$41)</f>
        <v>0</v>
      </c>
      <c r="X51" s="15">
        <f>IFERROR(VLOOKUP($B51,'Master Staff List'!$C$8:$D$57,2,FALSE),0)*W51</f>
        <v>0</v>
      </c>
      <c r="Y51" s="228">
        <f>SUMIF(Package!$C$15:$C$41,$B51,Package!N$15:N$41)</f>
        <v>0</v>
      </c>
      <c r="Z51" s="15">
        <f>IFERROR(VLOOKUP($B51,'Master Staff List'!$C$8:$D$57,2,FALSE),0)*Y51</f>
        <v>0</v>
      </c>
      <c r="AA51" s="228">
        <f>SUMIF(Package!$C$15:$C$41,$B51,Package!O$15:O$41)</f>
        <v>0</v>
      </c>
      <c r="AB51" s="15">
        <f>IFERROR(VLOOKUP($B51,'Master Staff List'!$C$8:$D$57,2,FALSE),0)*AA51</f>
        <v>0</v>
      </c>
      <c r="AC51" s="19">
        <f t="shared" si="8"/>
        <v>0</v>
      </c>
      <c r="AD51" s="28">
        <f t="shared" si="9"/>
        <v>0</v>
      </c>
      <c r="AE51" s="29">
        <f t="shared" si="5"/>
        <v>0</v>
      </c>
      <c r="AH51" s="168">
        <f t="shared" si="6"/>
        <v>0</v>
      </c>
      <c r="AI51" s="168">
        <f t="shared" si="7"/>
        <v>0</v>
      </c>
    </row>
    <row r="52" spans="1:35" ht="12.2" customHeight="1" x14ac:dyDescent="0.25">
      <c r="A52" s="42"/>
      <c r="B52" s="203" t="str">
        <f>'Master Staff List'!C51</f>
        <v>TBD Staff Name 44</v>
      </c>
      <c r="C52" s="134"/>
      <c r="D52" s="40"/>
      <c r="E52" s="228">
        <f>SUMIF(Package!$C$15:$C$41,$B52,Package!D$15:D$41)</f>
        <v>0</v>
      </c>
      <c r="F52" s="15">
        <f>IFERROR(VLOOKUP($B52,'Master Staff List'!$C$8:$D$57,2,FALSE),0)*E52</f>
        <v>0</v>
      </c>
      <c r="G52" s="228">
        <f>SUMIF(Package!$C$15:$C$41,$B52,Package!E$15:E$41)</f>
        <v>0</v>
      </c>
      <c r="H52" s="15">
        <f>IFERROR(VLOOKUP($B52,'Master Staff List'!$C$8:$D$57,2,FALSE),0)*G52</f>
        <v>0</v>
      </c>
      <c r="I52" s="228">
        <f>SUMIF(Package!$C$15:$C$41,$B52,Package!F$15:F$41)</f>
        <v>0</v>
      </c>
      <c r="J52" s="15">
        <f>IFERROR(VLOOKUP($B52,'Master Staff List'!$C$8:$D$57,2,FALSE),0)*I52</f>
        <v>0</v>
      </c>
      <c r="K52" s="228">
        <f>SUMIF(Package!$C$15:$C$41,$B52,Package!G$15:G$41)</f>
        <v>0</v>
      </c>
      <c r="L52" s="15">
        <f>IFERROR(VLOOKUP($B52,'Master Staff List'!$C$8:$D$57,2,FALSE),0)*K52</f>
        <v>0</v>
      </c>
      <c r="M52" s="228">
        <f>SUMIF(Package!$C$15:$C$41,$B52,Package!H$15:H$41)</f>
        <v>0</v>
      </c>
      <c r="N52" s="15">
        <f>IFERROR(VLOOKUP($B52,'Master Staff List'!$C$8:$D$57,2,FALSE),0)*M52</f>
        <v>0</v>
      </c>
      <c r="O52" s="228">
        <f>SUMIF(Package!$C$15:$C$41,$B52,Package!I$15:I$41)</f>
        <v>0</v>
      </c>
      <c r="P52" s="15">
        <f>IFERROR(VLOOKUP($B52,'Master Staff List'!$C$8:$D$57,2,FALSE),0)*O52</f>
        <v>0</v>
      </c>
      <c r="Q52" s="228">
        <f>SUMIF(Package!$C$15:$C$41,$B52,Package!J$15:J$41)</f>
        <v>0</v>
      </c>
      <c r="R52" s="15">
        <f>IFERROR(VLOOKUP($B52,'Master Staff List'!$C$8:$D$57,2,FALSE),0)*Q52</f>
        <v>0</v>
      </c>
      <c r="S52" s="228">
        <f>SUMIF(Package!$C$15:$C$41,$B52,Package!K$15:K$41)</f>
        <v>0</v>
      </c>
      <c r="T52" s="15">
        <f>IFERROR(VLOOKUP($B52,'Master Staff List'!$C$8:$D$57,2,FALSE),0)*S52</f>
        <v>0</v>
      </c>
      <c r="U52" s="228">
        <f>SUMIF(Package!$C$15:$C$41,$B52,Package!L$15:L$41)</f>
        <v>0</v>
      </c>
      <c r="V52" s="15">
        <f>IFERROR(VLOOKUP($B52,'Master Staff List'!$C$8:$D$57,2,FALSE),0)*U52</f>
        <v>0</v>
      </c>
      <c r="W52" s="228">
        <f>SUMIF(Package!$C$15:$C$41,$B52,Package!M$15:M$41)</f>
        <v>0</v>
      </c>
      <c r="X52" s="15">
        <f>IFERROR(VLOOKUP($B52,'Master Staff List'!$C$8:$D$57,2,FALSE),0)*W52</f>
        <v>0</v>
      </c>
      <c r="Y52" s="228">
        <f>SUMIF(Package!$C$15:$C$41,$B52,Package!N$15:N$41)</f>
        <v>0</v>
      </c>
      <c r="Z52" s="15">
        <f>IFERROR(VLOOKUP($B52,'Master Staff List'!$C$8:$D$57,2,FALSE),0)*Y52</f>
        <v>0</v>
      </c>
      <c r="AA52" s="228">
        <f>SUMIF(Package!$C$15:$C$41,$B52,Package!O$15:O$41)</f>
        <v>0</v>
      </c>
      <c r="AB52" s="15">
        <f>IFERROR(VLOOKUP($B52,'Master Staff List'!$C$8:$D$57,2,FALSE),0)*AA52</f>
        <v>0</v>
      </c>
      <c r="AC52" s="19">
        <f t="shared" si="8"/>
        <v>0</v>
      </c>
      <c r="AD52" s="28">
        <f t="shared" si="9"/>
        <v>0</v>
      </c>
      <c r="AE52" s="29">
        <f t="shared" si="5"/>
        <v>0</v>
      </c>
      <c r="AH52" s="168">
        <f t="shared" si="6"/>
        <v>0</v>
      </c>
      <c r="AI52" s="168">
        <f t="shared" si="7"/>
        <v>0</v>
      </c>
    </row>
    <row r="53" spans="1:35" ht="12.2" customHeight="1" x14ac:dyDescent="0.25">
      <c r="A53" s="42"/>
      <c r="B53" s="203" t="str">
        <f>'Master Staff List'!C52</f>
        <v>TBD Staff Name 45</v>
      </c>
      <c r="C53" s="134"/>
      <c r="D53" s="40"/>
      <c r="E53" s="228">
        <f>SUMIF(Package!$C$15:$C$41,$B53,Package!D$15:D$41)</f>
        <v>0</v>
      </c>
      <c r="F53" s="15">
        <f>IFERROR(VLOOKUP($B53,'Master Staff List'!$C$8:$D$57,2,FALSE),0)*E53</f>
        <v>0</v>
      </c>
      <c r="G53" s="228">
        <f>SUMIF(Package!$C$15:$C$41,$B53,Package!E$15:E$41)</f>
        <v>0</v>
      </c>
      <c r="H53" s="15">
        <f>IFERROR(VLOOKUP($B53,'Master Staff List'!$C$8:$D$57,2,FALSE),0)*G53</f>
        <v>0</v>
      </c>
      <c r="I53" s="228">
        <f>SUMIF(Package!$C$15:$C$41,$B53,Package!F$15:F$41)</f>
        <v>0</v>
      </c>
      <c r="J53" s="15">
        <f>IFERROR(VLOOKUP($B53,'Master Staff List'!$C$8:$D$57,2,FALSE),0)*I53</f>
        <v>0</v>
      </c>
      <c r="K53" s="228">
        <f>SUMIF(Package!$C$15:$C$41,$B53,Package!G$15:G$41)</f>
        <v>0</v>
      </c>
      <c r="L53" s="15">
        <f>IFERROR(VLOOKUP($B53,'Master Staff List'!$C$8:$D$57,2,FALSE),0)*K53</f>
        <v>0</v>
      </c>
      <c r="M53" s="228">
        <f>SUMIF(Package!$C$15:$C$41,$B53,Package!H$15:H$41)</f>
        <v>0</v>
      </c>
      <c r="N53" s="15">
        <f>IFERROR(VLOOKUP($B53,'Master Staff List'!$C$8:$D$57,2,FALSE),0)*M53</f>
        <v>0</v>
      </c>
      <c r="O53" s="228">
        <f>SUMIF(Package!$C$15:$C$41,$B53,Package!I$15:I$41)</f>
        <v>0</v>
      </c>
      <c r="P53" s="15">
        <f>IFERROR(VLOOKUP($B53,'Master Staff List'!$C$8:$D$57,2,FALSE),0)*O53</f>
        <v>0</v>
      </c>
      <c r="Q53" s="228">
        <f>SUMIF(Package!$C$15:$C$41,$B53,Package!J$15:J$41)</f>
        <v>0</v>
      </c>
      <c r="R53" s="15">
        <f>IFERROR(VLOOKUP($B53,'Master Staff List'!$C$8:$D$57,2,FALSE),0)*Q53</f>
        <v>0</v>
      </c>
      <c r="S53" s="228">
        <f>SUMIF(Package!$C$15:$C$41,$B53,Package!K$15:K$41)</f>
        <v>0</v>
      </c>
      <c r="T53" s="15">
        <f>IFERROR(VLOOKUP($B53,'Master Staff List'!$C$8:$D$57,2,FALSE),0)*S53</f>
        <v>0</v>
      </c>
      <c r="U53" s="228">
        <f>SUMIF(Package!$C$15:$C$41,$B53,Package!L$15:L$41)</f>
        <v>0</v>
      </c>
      <c r="V53" s="15">
        <f>IFERROR(VLOOKUP($B53,'Master Staff List'!$C$8:$D$57,2,FALSE),0)*U53</f>
        <v>0</v>
      </c>
      <c r="W53" s="228">
        <f>SUMIF(Package!$C$15:$C$41,$B53,Package!M$15:M$41)</f>
        <v>0</v>
      </c>
      <c r="X53" s="15">
        <f>IFERROR(VLOOKUP($B53,'Master Staff List'!$C$8:$D$57,2,FALSE),0)*W53</f>
        <v>0</v>
      </c>
      <c r="Y53" s="228">
        <f>SUMIF(Package!$C$15:$C$41,$B53,Package!N$15:N$41)</f>
        <v>0</v>
      </c>
      <c r="Z53" s="15">
        <f>IFERROR(VLOOKUP($B53,'Master Staff List'!$C$8:$D$57,2,FALSE),0)*Y53</f>
        <v>0</v>
      </c>
      <c r="AA53" s="228">
        <f>SUMIF(Package!$C$15:$C$41,$B53,Package!O$15:O$41)</f>
        <v>0</v>
      </c>
      <c r="AB53" s="15">
        <f>IFERROR(VLOOKUP($B53,'Master Staff List'!$C$8:$D$57,2,FALSE),0)*AA53</f>
        <v>0</v>
      </c>
      <c r="AC53" s="19">
        <f t="shared" si="8"/>
        <v>0</v>
      </c>
      <c r="AD53" s="28">
        <f t="shared" si="9"/>
        <v>0</v>
      </c>
      <c r="AE53" s="29">
        <f t="shared" si="5"/>
        <v>0</v>
      </c>
      <c r="AH53" s="168">
        <f t="shared" si="6"/>
        <v>0</v>
      </c>
      <c r="AI53" s="168">
        <f t="shared" si="7"/>
        <v>0</v>
      </c>
    </row>
    <row r="54" spans="1:35" ht="12.2" customHeight="1" x14ac:dyDescent="0.25">
      <c r="A54" s="42"/>
      <c r="B54" s="203" t="str">
        <f>'Master Staff List'!C53</f>
        <v>TBD Staff Name 46</v>
      </c>
      <c r="C54" s="134"/>
      <c r="D54" s="40"/>
      <c r="E54" s="228">
        <f>SUMIF(Package!$C$15:$C$41,$B54,Package!D$15:D$41)</f>
        <v>0</v>
      </c>
      <c r="F54" s="15">
        <f>IFERROR(VLOOKUP($B54,'Master Staff List'!$C$8:$D$57,2,FALSE),0)*E54</f>
        <v>0</v>
      </c>
      <c r="G54" s="228">
        <f>SUMIF(Package!$C$15:$C$41,$B54,Package!E$15:E$41)</f>
        <v>0</v>
      </c>
      <c r="H54" s="15">
        <f>IFERROR(VLOOKUP($B54,'Master Staff List'!$C$8:$D$57,2,FALSE),0)*G54</f>
        <v>0</v>
      </c>
      <c r="I54" s="228">
        <f>SUMIF(Package!$C$15:$C$41,$B54,Package!F$15:F$41)</f>
        <v>0</v>
      </c>
      <c r="J54" s="15">
        <f>IFERROR(VLOOKUP($B54,'Master Staff List'!$C$8:$D$57,2,FALSE),0)*I54</f>
        <v>0</v>
      </c>
      <c r="K54" s="228">
        <f>SUMIF(Package!$C$15:$C$41,$B54,Package!G$15:G$41)</f>
        <v>0</v>
      </c>
      <c r="L54" s="15">
        <f>IFERROR(VLOOKUP($B54,'Master Staff List'!$C$8:$D$57,2,FALSE),0)*K54</f>
        <v>0</v>
      </c>
      <c r="M54" s="228">
        <f>SUMIF(Package!$C$15:$C$41,$B54,Package!H$15:H$41)</f>
        <v>0</v>
      </c>
      <c r="N54" s="15">
        <f>IFERROR(VLOOKUP($B54,'Master Staff List'!$C$8:$D$57,2,FALSE),0)*M54</f>
        <v>0</v>
      </c>
      <c r="O54" s="228">
        <f>SUMIF(Package!$C$15:$C$41,$B54,Package!I$15:I$41)</f>
        <v>0</v>
      </c>
      <c r="P54" s="15">
        <f>IFERROR(VLOOKUP($B54,'Master Staff List'!$C$8:$D$57,2,FALSE),0)*O54</f>
        <v>0</v>
      </c>
      <c r="Q54" s="228">
        <f>SUMIF(Package!$C$15:$C$41,$B54,Package!J$15:J$41)</f>
        <v>0</v>
      </c>
      <c r="R54" s="15">
        <f>IFERROR(VLOOKUP($B54,'Master Staff List'!$C$8:$D$57,2,FALSE),0)*Q54</f>
        <v>0</v>
      </c>
      <c r="S54" s="228">
        <f>SUMIF(Package!$C$15:$C$41,$B54,Package!K$15:K$41)</f>
        <v>0</v>
      </c>
      <c r="T54" s="15">
        <f>IFERROR(VLOOKUP($B54,'Master Staff List'!$C$8:$D$57,2,FALSE),0)*S54</f>
        <v>0</v>
      </c>
      <c r="U54" s="228">
        <f>SUMIF(Package!$C$15:$C$41,$B54,Package!L$15:L$41)</f>
        <v>0</v>
      </c>
      <c r="V54" s="15">
        <f>IFERROR(VLOOKUP($B54,'Master Staff List'!$C$8:$D$57,2,FALSE),0)*U54</f>
        <v>0</v>
      </c>
      <c r="W54" s="228">
        <f>SUMIF(Package!$C$15:$C$41,$B54,Package!M$15:M$41)</f>
        <v>0</v>
      </c>
      <c r="X54" s="15">
        <f>IFERROR(VLOOKUP($B54,'Master Staff List'!$C$8:$D$57,2,FALSE),0)*W54</f>
        <v>0</v>
      </c>
      <c r="Y54" s="228">
        <f>SUMIF(Package!$C$15:$C$41,$B54,Package!N$15:N$41)</f>
        <v>0</v>
      </c>
      <c r="Z54" s="15">
        <f>IFERROR(VLOOKUP($B54,'Master Staff List'!$C$8:$D$57,2,FALSE),0)*Y54</f>
        <v>0</v>
      </c>
      <c r="AA54" s="228">
        <f>SUMIF(Package!$C$15:$C$41,$B54,Package!O$15:O$41)</f>
        <v>0</v>
      </c>
      <c r="AB54" s="15">
        <f>IFERROR(VLOOKUP($B54,'Master Staff List'!$C$8:$D$57,2,FALSE),0)*AA54</f>
        <v>0</v>
      </c>
      <c r="AC54" s="19">
        <f t="shared" si="8"/>
        <v>0</v>
      </c>
      <c r="AD54" s="28">
        <f t="shared" si="9"/>
        <v>0</v>
      </c>
      <c r="AE54" s="29">
        <f t="shared" si="5"/>
        <v>0</v>
      </c>
      <c r="AH54" s="168">
        <f t="shared" si="6"/>
        <v>0</v>
      </c>
      <c r="AI54" s="168">
        <f t="shared" si="7"/>
        <v>0</v>
      </c>
    </row>
    <row r="55" spans="1:35" ht="12.2" customHeight="1" x14ac:dyDescent="0.25">
      <c r="A55" s="42"/>
      <c r="B55" s="203" t="str">
        <f>'Master Staff List'!C54</f>
        <v>TBD Staff Name 47</v>
      </c>
      <c r="C55" s="134"/>
      <c r="D55" s="40"/>
      <c r="E55" s="228">
        <f>SUMIF(Package!$C$15:$C$41,$B55,Package!D$15:D$41)</f>
        <v>0</v>
      </c>
      <c r="F55" s="15">
        <f>IFERROR(VLOOKUP($B55,'Master Staff List'!$C$8:$D$57,2,FALSE),0)*E55</f>
        <v>0</v>
      </c>
      <c r="G55" s="228">
        <f>SUMIF(Package!$C$15:$C$41,$B55,Package!E$15:E$41)</f>
        <v>0</v>
      </c>
      <c r="H55" s="15">
        <f>IFERROR(VLOOKUP($B55,'Master Staff List'!$C$8:$D$57,2,FALSE),0)*G55</f>
        <v>0</v>
      </c>
      <c r="I55" s="228">
        <f>SUMIF(Package!$C$15:$C$41,$B55,Package!F$15:F$41)</f>
        <v>0</v>
      </c>
      <c r="J55" s="15">
        <f>IFERROR(VLOOKUP($B55,'Master Staff List'!$C$8:$D$57,2,FALSE),0)*I55</f>
        <v>0</v>
      </c>
      <c r="K55" s="228">
        <f>SUMIF(Package!$C$15:$C$41,$B55,Package!G$15:G$41)</f>
        <v>0</v>
      </c>
      <c r="L55" s="15">
        <f>IFERROR(VLOOKUP($B55,'Master Staff List'!$C$8:$D$57,2,FALSE),0)*K55</f>
        <v>0</v>
      </c>
      <c r="M55" s="228">
        <f>SUMIF(Package!$C$15:$C$41,$B55,Package!H$15:H$41)</f>
        <v>0</v>
      </c>
      <c r="N55" s="15">
        <f>IFERROR(VLOOKUP($B55,'Master Staff List'!$C$8:$D$57,2,FALSE),0)*M55</f>
        <v>0</v>
      </c>
      <c r="O55" s="228">
        <f>SUMIF(Package!$C$15:$C$41,$B55,Package!I$15:I$41)</f>
        <v>0</v>
      </c>
      <c r="P55" s="15">
        <f>IFERROR(VLOOKUP($B55,'Master Staff List'!$C$8:$D$57,2,FALSE),0)*O55</f>
        <v>0</v>
      </c>
      <c r="Q55" s="228">
        <f>SUMIF(Package!$C$15:$C$41,$B55,Package!J$15:J$41)</f>
        <v>0</v>
      </c>
      <c r="R55" s="15">
        <f>IFERROR(VLOOKUP($B55,'Master Staff List'!$C$8:$D$57,2,FALSE),0)*Q55</f>
        <v>0</v>
      </c>
      <c r="S55" s="228">
        <f>SUMIF(Package!$C$15:$C$41,$B55,Package!K$15:K$41)</f>
        <v>0</v>
      </c>
      <c r="T55" s="15">
        <f>IFERROR(VLOOKUP($B55,'Master Staff List'!$C$8:$D$57,2,FALSE),0)*S55</f>
        <v>0</v>
      </c>
      <c r="U55" s="228">
        <f>SUMIF(Package!$C$15:$C$41,$B55,Package!L$15:L$41)</f>
        <v>0</v>
      </c>
      <c r="V55" s="15">
        <f>IFERROR(VLOOKUP($B55,'Master Staff List'!$C$8:$D$57,2,FALSE),0)*U55</f>
        <v>0</v>
      </c>
      <c r="W55" s="228">
        <f>SUMIF(Package!$C$15:$C$41,$B55,Package!M$15:M$41)</f>
        <v>0</v>
      </c>
      <c r="X55" s="15">
        <f>IFERROR(VLOOKUP($B55,'Master Staff List'!$C$8:$D$57,2,FALSE),0)*W55</f>
        <v>0</v>
      </c>
      <c r="Y55" s="228">
        <f>SUMIF(Package!$C$15:$C$41,$B55,Package!N$15:N$41)</f>
        <v>0</v>
      </c>
      <c r="Z55" s="15">
        <f>IFERROR(VLOOKUP($B55,'Master Staff List'!$C$8:$D$57,2,FALSE),0)*Y55</f>
        <v>0</v>
      </c>
      <c r="AA55" s="228">
        <f>SUMIF(Package!$C$15:$C$41,$B55,Package!O$15:O$41)</f>
        <v>0</v>
      </c>
      <c r="AB55" s="15">
        <f>IFERROR(VLOOKUP($B55,'Master Staff List'!$C$8:$D$57,2,FALSE),0)*AA55</f>
        <v>0</v>
      </c>
      <c r="AC55" s="19">
        <f>SUM(F55,H55,J55,T55,V55,X55,Z55,AB55,L55,N55,P55,R55)</f>
        <v>0</v>
      </c>
      <c r="AD55" s="28">
        <f>SUM(E55,G55,I55,S55,U55,W55,Y55,AA55,K55,M55,O55,Q55)</f>
        <v>0</v>
      </c>
      <c r="AE55" s="29">
        <f>AD55/AD$8</f>
        <v>0</v>
      </c>
      <c r="AH55" s="168">
        <f>SUM(F55,H55,J55,L55,N55,P55,R55,T55,V55,X55,Z55,AB55)-AC55</f>
        <v>0</v>
      </c>
      <c r="AI55" s="168">
        <f>IF(AND(AD55&gt;0,AC55=0),1,0)</f>
        <v>0</v>
      </c>
    </row>
    <row r="56" spans="1:35" ht="12.2" customHeight="1" x14ac:dyDescent="0.25">
      <c r="A56" s="42"/>
      <c r="B56" s="203" t="str">
        <f>'Master Staff List'!C55</f>
        <v>TBD Staff Name 48</v>
      </c>
      <c r="C56" s="134"/>
      <c r="D56" s="40"/>
      <c r="E56" s="228">
        <f>SUMIF(Package!$C$15:$C$41,$B56,Package!D$15:D$41)</f>
        <v>0</v>
      </c>
      <c r="F56" s="15">
        <f>IFERROR(VLOOKUP($B56,'Master Staff List'!$C$8:$D$57,2,FALSE),0)*E56</f>
        <v>0</v>
      </c>
      <c r="G56" s="228">
        <f>SUMIF(Package!$C$15:$C$41,$B56,Package!E$15:E$41)</f>
        <v>0</v>
      </c>
      <c r="H56" s="15">
        <f>IFERROR(VLOOKUP($B56,'Master Staff List'!$C$8:$D$57,2,FALSE),0)*G56</f>
        <v>0</v>
      </c>
      <c r="I56" s="228">
        <f>SUMIF(Package!$C$15:$C$41,$B56,Package!F$15:F$41)</f>
        <v>0</v>
      </c>
      <c r="J56" s="15">
        <f>IFERROR(VLOOKUP($B56,'Master Staff List'!$C$8:$D$57,2,FALSE),0)*I56</f>
        <v>0</v>
      </c>
      <c r="K56" s="228">
        <f>SUMIF(Package!$C$15:$C$41,$B56,Package!G$15:G$41)</f>
        <v>0</v>
      </c>
      <c r="L56" s="15">
        <f>IFERROR(VLOOKUP($B56,'Master Staff List'!$C$8:$D$57,2,FALSE),0)*K56</f>
        <v>0</v>
      </c>
      <c r="M56" s="228">
        <f>SUMIF(Package!$C$15:$C$41,$B56,Package!H$15:H$41)</f>
        <v>0</v>
      </c>
      <c r="N56" s="15">
        <f>IFERROR(VLOOKUP($B56,'Master Staff List'!$C$8:$D$57,2,FALSE),0)*M56</f>
        <v>0</v>
      </c>
      <c r="O56" s="228">
        <f>SUMIF(Package!$C$15:$C$41,$B56,Package!I$15:I$41)</f>
        <v>0</v>
      </c>
      <c r="P56" s="15">
        <f>IFERROR(VLOOKUP($B56,'Master Staff List'!$C$8:$D$57,2,FALSE),0)*O56</f>
        <v>0</v>
      </c>
      <c r="Q56" s="228">
        <f>SUMIF(Package!$C$15:$C$41,$B56,Package!J$15:J$41)</f>
        <v>0</v>
      </c>
      <c r="R56" s="15">
        <f>IFERROR(VLOOKUP($B56,'Master Staff List'!$C$8:$D$57,2,FALSE),0)*Q56</f>
        <v>0</v>
      </c>
      <c r="S56" s="228">
        <f>SUMIF(Package!$C$15:$C$41,$B56,Package!K$15:K$41)</f>
        <v>0</v>
      </c>
      <c r="T56" s="15">
        <f>IFERROR(VLOOKUP($B56,'Master Staff List'!$C$8:$D$57,2,FALSE),0)*S56</f>
        <v>0</v>
      </c>
      <c r="U56" s="228">
        <f>SUMIF(Package!$C$15:$C$41,$B56,Package!L$15:L$41)</f>
        <v>0</v>
      </c>
      <c r="V56" s="15">
        <f>IFERROR(VLOOKUP($B56,'Master Staff List'!$C$8:$D$57,2,FALSE),0)*U56</f>
        <v>0</v>
      </c>
      <c r="W56" s="228">
        <f>SUMIF(Package!$C$15:$C$41,$B56,Package!M$15:M$41)</f>
        <v>0</v>
      </c>
      <c r="X56" s="15">
        <f>IFERROR(VLOOKUP($B56,'Master Staff List'!$C$8:$D$57,2,FALSE),0)*W56</f>
        <v>0</v>
      </c>
      <c r="Y56" s="228">
        <f>SUMIF(Package!$C$15:$C$41,$B56,Package!N$15:N$41)</f>
        <v>0</v>
      </c>
      <c r="Z56" s="15">
        <f>IFERROR(VLOOKUP($B56,'Master Staff List'!$C$8:$D$57,2,FALSE),0)*Y56</f>
        <v>0</v>
      </c>
      <c r="AA56" s="228">
        <f>SUMIF(Package!$C$15:$C$41,$B56,Package!O$15:O$41)</f>
        <v>0</v>
      </c>
      <c r="AB56" s="15">
        <f>IFERROR(VLOOKUP($B56,'Master Staff List'!$C$8:$D$57,2,FALSE),0)*AA56</f>
        <v>0</v>
      </c>
      <c r="AC56" s="19">
        <f t="shared" si="8"/>
        <v>0</v>
      </c>
      <c r="AD56" s="28">
        <f t="shared" si="9"/>
        <v>0</v>
      </c>
      <c r="AE56" s="29">
        <f t="shared" si="5"/>
        <v>0</v>
      </c>
      <c r="AH56" s="168">
        <f t="shared" si="6"/>
        <v>0</v>
      </c>
      <c r="AI56" s="168">
        <f>IF(AND(AD56&gt;0,AC56=0),1,0)</f>
        <v>0</v>
      </c>
    </row>
    <row r="57" spans="1:35" ht="12.2" customHeight="1" x14ac:dyDescent="0.25">
      <c r="A57" s="42"/>
      <c r="B57" s="203" t="str">
        <f>'Master Staff List'!C56</f>
        <v>TBD Staff Name 49</v>
      </c>
      <c r="C57" s="134"/>
      <c r="D57" s="40"/>
      <c r="E57" s="228">
        <f>SUMIF(Package!$C$15:$C$41,$B57,Package!D$15:D$41)</f>
        <v>0</v>
      </c>
      <c r="F57" s="15">
        <f>IFERROR(VLOOKUP($B57,'Master Staff List'!$C$8:$D$57,2,FALSE),0)*E57</f>
        <v>0</v>
      </c>
      <c r="G57" s="228">
        <f>SUMIF(Package!$C$15:$C$41,$B57,Package!E$15:E$41)</f>
        <v>0</v>
      </c>
      <c r="H57" s="15">
        <f>IFERROR(VLOOKUP($B57,'Master Staff List'!$C$8:$D$57,2,FALSE),0)*G57</f>
        <v>0</v>
      </c>
      <c r="I57" s="228">
        <f>SUMIF(Package!$C$15:$C$41,$B57,Package!F$15:F$41)</f>
        <v>0</v>
      </c>
      <c r="J57" s="15">
        <f>IFERROR(VLOOKUP($B57,'Master Staff List'!$C$8:$D$57,2,FALSE),0)*I57</f>
        <v>0</v>
      </c>
      <c r="K57" s="228">
        <f>SUMIF(Package!$C$15:$C$41,$B57,Package!G$15:G$41)</f>
        <v>0</v>
      </c>
      <c r="L57" s="15">
        <f>IFERROR(VLOOKUP($B57,'Master Staff List'!$C$8:$D$57,2,FALSE),0)*K57</f>
        <v>0</v>
      </c>
      <c r="M57" s="228">
        <f>SUMIF(Package!$C$15:$C$41,$B57,Package!H$15:H$41)</f>
        <v>0</v>
      </c>
      <c r="N57" s="15">
        <f>IFERROR(VLOOKUP($B57,'Master Staff List'!$C$8:$D$57,2,FALSE),0)*M57</f>
        <v>0</v>
      </c>
      <c r="O57" s="228">
        <f>SUMIF(Package!$C$15:$C$41,$B57,Package!I$15:I$41)</f>
        <v>0</v>
      </c>
      <c r="P57" s="15">
        <f>IFERROR(VLOOKUP($B57,'Master Staff List'!$C$8:$D$57,2,FALSE),0)*O57</f>
        <v>0</v>
      </c>
      <c r="Q57" s="228">
        <f>SUMIF(Package!$C$15:$C$41,$B57,Package!J$15:J$41)</f>
        <v>0</v>
      </c>
      <c r="R57" s="15">
        <f>IFERROR(VLOOKUP($B57,'Master Staff List'!$C$8:$D$57,2,FALSE),0)*Q57</f>
        <v>0</v>
      </c>
      <c r="S57" s="228">
        <f>SUMIF(Package!$C$15:$C$41,$B57,Package!K$15:K$41)</f>
        <v>0</v>
      </c>
      <c r="T57" s="15">
        <f>IFERROR(VLOOKUP($B57,'Master Staff List'!$C$8:$D$57,2,FALSE),0)*S57</f>
        <v>0</v>
      </c>
      <c r="U57" s="228">
        <f>SUMIF(Package!$C$15:$C$41,$B57,Package!L$15:L$41)</f>
        <v>0</v>
      </c>
      <c r="V57" s="15">
        <f>IFERROR(VLOOKUP($B57,'Master Staff List'!$C$8:$D$57,2,FALSE),0)*U57</f>
        <v>0</v>
      </c>
      <c r="W57" s="228">
        <f>SUMIF(Package!$C$15:$C$41,$B57,Package!M$15:M$41)</f>
        <v>0</v>
      </c>
      <c r="X57" s="15">
        <f>IFERROR(VLOOKUP($B57,'Master Staff List'!$C$8:$D$57,2,FALSE),0)*W57</f>
        <v>0</v>
      </c>
      <c r="Y57" s="228">
        <f>SUMIF(Package!$C$15:$C$41,$B57,Package!N$15:N$41)</f>
        <v>0</v>
      </c>
      <c r="Z57" s="15">
        <f>IFERROR(VLOOKUP($B57,'Master Staff List'!$C$8:$D$57,2,FALSE),0)*Y57</f>
        <v>0</v>
      </c>
      <c r="AA57" s="228">
        <f>SUMIF(Package!$C$15:$C$41,$B57,Package!O$15:O$41)</f>
        <v>0</v>
      </c>
      <c r="AB57" s="15">
        <f>IFERROR(VLOOKUP($B57,'Master Staff List'!$C$8:$D$57,2,FALSE),0)*AA57</f>
        <v>0</v>
      </c>
      <c r="AC57" s="19">
        <f t="shared" si="8"/>
        <v>0</v>
      </c>
      <c r="AD57" s="28">
        <f t="shared" si="9"/>
        <v>0</v>
      </c>
      <c r="AE57" s="29">
        <f t="shared" si="5"/>
        <v>0</v>
      </c>
      <c r="AH57" s="168">
        <f t="shared" si="6"/>
        <v>0</v>
      </c>
      <c r="AI57" s="168">
        <f t="shared" si="7"/>
        <v>0</v>
      </c>
    </row>
    <row r="58" spans="1:35" ht="12.2" customHeight="1" x14ac:dyDescent="0.25">
      <c r="A58" s="42"/>
      <c r="B58" s="203" t="str">
        <f>'Master Staff List'!C57</f>
        <v>TBD Staff Name 50</v>
      </c>
      <c r="C58" s="134"/>
      <c r="D58" s="40"/>
      <c r="E58" s="228">
        <f>SUMIF(Package!$C$15:$C$41,$B58,Package!D$15:D$41)</f>
        <v>0</v>
      </c>
      <c r="F58" s="15">
        <f>IFERROR(VLOOKUP($B58,'Master Staff List'!$C$8:$D$57,2,FALSE),0)*E58</f>
        <v>0</v>
      </c>
      <c r="G58" s="228">
        <f>SUMIF(Package!$C$15:$C$41,$B58,Package!E$15:E$41)</f>
        <v>0</v>
      </c>
      <c r="H58" s="15">
        <f>IFERROR(VLOOKUP($B58,'Master Staff List'!$C$8:$D$57,2,FALSE),0)*G58</f>
        <v>0</v>
      </c>
      <c r="I58" s="228">
        <f>SUMIF(Package!$C$15:$C$41,$B58,Package!F$15:F$41)</f>
        <v>0</v>
      </c>
      <c r="J58" s="15">
        <f>IFERROR(VLOOKUP($B58,'Master Staff List'!$C$8:$D$57,2,FALSE),0)*I58</f>
        <v>0</v>
      </c>
      <c r="K58" s="228">
        <f>SUMIF(Package!$C$15:$C$41,$B58,Package!G$15:G$41)</f>
        <v>0</v>
      </c>
      <c r="L58" s="15">
        <f>IFERROR(VLOOKUP($B58,'Master Staff List'!$C$8:$D$57,2,FALSE),0)*K58</f>
        <v>0</v>
      </c>
      <c r="M58" s="228">
        <f>SUMIF(Package!$C$15:$C$41,$B58,Package!H$15:H$41)</f>
        <v>0</v>
      </c>
      <c r="N58" s="15">
        <f>IFERROR(VLOOKUP($B58,'Master Staff List'!$C$8:$D$57,2,FALSE),0)*M58</f>
        <v>0</v>
      </c>
      <c r="O58" s="228">
        <f>SUMIF(Package!$C$15:$C$41,$B58,Package!I$15:I$41)</f>
        <v>0</v>
      </c>
      <c r="P58" s="15">
        <f>IFERROR(VLOOKUP($B58,'Master Staff List'!$C$8:$D$57,2,FALSE),0)*O58</f>
        <v>0</v>
      </c>
      <c r="Q58" s="228">
        <f>SUMIF(Package!$C$15:$C$41,$B58,Package!J$15:J$41)</f>
        <v>0</v>
      </c>
      <c r="R58" s="15">
        <f>IFERROR(VLOOKUP($B58,'Master Staff List'!$C$8:$D$57,2,FALSE),0)*Q58</f>
        <v>0</v>
      </c>
      <c r="S58" s="228">
        <f>SUMIF(Package!$C$15:$C$41,$B58,Package!K$15:K$41)</f>
        <v>0</v>
      </c>
      <c r="T58" s="15">
        <f>IFERROR(VLOOKUP($B58,'Master Staff List'!$C$8:$D$57,2,FALSE),0)*S58</f>
        <v>0</v>
      </c>
      <c r="U58" s="228">
        <f>SUMIF(Package!$C$15:$C$41,$B58,Package!L$15:L$41)</f>
        <v>0</v>
      </c>
      <c r="V58" s="15">
        <f>IFERROR(VLOOKUP($B58,'Master Staff List'!$C$8:$D$57,2,FALSE),0)*U58</f>
        <v>0</v>
      </c>
      <c r="W58" s="228">
        <f>SUMIF(Package!$C$15:$C$41,$B58,Package!M$15:M$41)</f>
        <v>0</v>
      </c>
      <c r="X58" s="15">
        <f>IFERROR(VLOOKUP($B58,'Master Staff List'!$C$8:$D$57,2,FALSE),0)*W58</f>
        <v>0</v>
      </c>
      <c r="Y58" s="228">
        <f>SUMIF(Package!$C$15:$C$41,$B58,Package!N$15:N$41)</f>
        <v>0</v>
      </c>
      <c r="Z58" s="15">
        <f>IFERROR(VLOOKUP($B58,'Master Staff List'!$C$8:$D$57,2,FALSE),0)*Y58</f>
        <v>0</v>
      </c>
      <c r="AA58" s="228">
        <f>SUMIF(Package!$C$15:$C$41,$B58,Package!O$15:O$41)</f>
        <v>0</v>
      </c>
      <c r="AB58" s="15">
        <f>IFERROR(VLOOKUP($B58,'Master Staff List'!$C$8:$D$57,2,FALSE),0)*AA58</f>
        <v>0</v>
      </c>
      <c r="AC58" s="19">
        <f t="shared" si="8"/>
        <v>0</v>
      </c>
      <c r="AD58" s="28">
        <f t="shared" si="9"/>
        <v>0</v>
      </c>
      <c r="AE58" s="29">
        <f t="shared" si="5"/>
        <v>0</v>
      </c>
      <c r="AH58" s="168">
        <f t="shared" si="6"/>
        <v>0</v>
      </c>
      <c r="AI58" s="168">
        <f t="shared" si="7"/>
        <v>0</v>
      </c>
    </row>
    <row r="59" spans="1:35" ht="12.2" customHeight="1" x14ac:dyDescent="0.25">
      <c r="A59" s="42"/>
      <c r="B59" s="203"/>
      <c r="C59" s="134"/>
      <c r="D59" s="40"/>
      <c r="E59" s="228"/>
      <c r="F59" s="15"/>
      <c r="G59" s="228"/>
      <c r="H59" s="15"/>
      <c r="I59" s="228"/>
      <c r="J59" s="15"/>
      <c r="K59" s="228"/>
      <c r="L59" s="15"/>
      <c r="M59" s="228"/>
      <c r="N59" s="15"/>
      <c r="O59" s="228"/>
      <c r="P59" s="15"/>
      <c r="Q59" s="228"/>
      <c r="R59" s="15"/>
      <c r="S59" s="228"/>
      <c r="T59" s="15"/>
      <c r="U59" s="228"/>
      <c r="V59" s="15"/>
      <c r="W59" s="228"/>
      <c r="X59" s="15"/>
      <c r="Y59" s="228"/>
      <c r="Z59" s="15"/>
      <c r="AA59" s="228"/>
      <c r="AB59" s="15"/>
      <c r="AC59" s="19"/>
      <c r="AD59" s="28"/>
      <c r="AE59" s="29"/>
      <c r="AH59" s="168"/>
      <c r="AI59" s="168"/>
    </row>
    <row r="60" spans="1:35" ht="12.2" customHeight="1" x14ac:dyDescent="0.25">
      <c r="A60" s="42"/>
      <c r="B60" s="203"/>
      <c r="C60" s="134"/>
      <c r="D60" s="40"/>
      <c r="E60" s="228"/>
      <c r="F60" s="15"/>
      <c r="G60" s="228"/>
      <c r="H60" s="15"/>
      <c r="I60" s="228"/>
      <c r="J60" s="15"/>
      <c r="K60" s="228"/>
      <c r="L60" s="15"/>
      <c r="M60" s="228"/>
      <c r="N60" s="15"/>
      <c r="O60" s="228"/>
      <c r="P60" s="15"/>
      <c r="Q60" s="228"/>
      <c r="R60" s="15"/>
      <c r="S60" s="228"/>
      <c r="T60" s="15"/>
      <c r="U60" s="228"/>
      <c r="V60" s="15"/>
      <c r="W60" s="228"/>
      <c r="X60" s="15"/>
      <c r="Y60" s="228"/>
      <c r="Z60" s="15"/>
      <c r="AA60" s="228"/>
      <c r="AB60" s="15"/>
      <c r="AC60" s="19"/>
      <c r="AD60" s="28"/>
      <c r="AE60" s="29"/>
      <c r="AH60" s="168"/>
      <c r="AI60" s="170"/>
    </row>
    <row r="61" spans="1:35" ht="12.2" customHeight="1" x14ac:dyDescent="0.25">
      <c r="B61" s="13" t="s">
        <v>110</v>
      </c>
      <c r="C61" s="135" t="s">
        <v>16</v>
      </c>
      <c r="D61" s="14" t="s">
        <v>17</v>
      </c>
      <c r="E61" s="229">
        <f t="shared" ref="E61:AB61" si="10">SUM(E9:E60)</f>
        <v>0</v>
      </c>
      <c r="F61" s="15">
        <f t="shared" si="10"/>
        <v>0</v>
      </c>
      <c r="G61" s="229">
        <f t="shared" si="10"/>
        <v>0</v>
      </c>
      <c r="H61" s="15">
        <f t="shared" si="10"/>
        <v>0</v>
      </c>
      <c r="I61" s="229">
        <f t="shared" si="10"/>
        <v>0</v>
      </c>
      <c r="J61" s="15">
        <f t="shared" si="10"/>
        <v>0</v>
      </c>
      <c r="K61" s="229">
        <f t="shared" si="10"/>
        <v>10</v>
      </c>
      <c r="L61" s="15">
        <f t="shared" si="10"/>
        <v>3000</v>
      </c>
      <c r="M61" s="229">
        <f t="shared" si="10"/>
        <v>0</v>
      </c>
      <c r="N61" s="15">
        <f t="shared" si="10"/>
        <v>0</v>
      </c>
      <c r="O61" s="229">
        <f t="shared" si="10"/>
        <v>0</v>
      </c>
      <c r="P61" s="15">
        <f t="shared" si="10"/>
        <v>0</v>
      </c>
      <c r="Q61" s="229">
        <f t="shared" si="10"/>
        <v>0</v>
      </c>
      <c r="R61" s="15">
        <f t="shared" si="10"/>
        <v>0</v>
      </c>
      <c r="S61" s="229">
        <f t="shared" si="10"/>
        <v>0</v>
      </c>
      <c r="T61" s="15">
        <f t="shared" si="10"/>
        <v>0</v>
      </c>
      <c r="U61" s="229">
        <f t="shared" si="10"/>
        <v>0</v>
      </c>
      <c r="V61" s="15">
        <f t="shared" si="10"/>
        <v>0</v>
      </c>
      <c r="W61" s="229">
        <f t="shared" si="10"/>
        <v>0</v>
      </c>
      <c r="X61" s="15">
        <f t="shared" si="10"/>
        <v>0</v>
      </c>
      <c r="Y61" s="229">
        <f t="shared" si="10"/>
        <v>0</v>
      </c>
      <c r="Z61" s="15">
        <f t="shared" si="10"/>
        <v>0</v>
      </c>
      <c r="AA61" s="229">
        <f t="shared" si="10"/>
        <v>0</v>
      </c>
      <c r="AB61" s="15">
        <f t="shared" si="10"/>
        <v>0</v>
      </c>
      <c r="AC61" s="19">
        <f t="shared" si="8"/>
        <v>3000</v>
      </c>
      <c r="AD61" s="15">
        <f>SUM(AD9:AD60)</f>
        <v>10</v>
      </c>
      <c r="AE61" s="16">
        <f>SUM(E61,G61,I61,K61,M61,O61,Q61,S61,U61,W61,Y61,AA61)</f>
        <v>10</v>
      </c>
      <c r="AH61" s="168">
        <f t="shared" si="6"/>
        <v>0</v>
      </c>
      <c r="AI61" s="168"/>
    </row>
    <row r="62" spans="1:35" s="27" customFormat="1" ht="12.2" customHeight="1" x14ac:dyDescent="0.2">
      <c r="A62" s="41"/>
      <c r="B62" s="21" t="s">
        <v>111</v>
      </c>
      <c r="C62" s="136"/>
      <c r="D62" s="22"/>
      <c r="E62" s="230"/>
      <c r="F62" s="23">
        <f>SUM(F61:F61)</f>
        <v>0</v>
      </c>
      <c r="G62" s="230"/>
      <c r="H62" s="23">
        <f>SUM(H61:H61)</f>
        <v>0</v>
      </c>
      <c r="I62" s="230"/>
      <c r="J62" s="23">
        <f>SUM(J61:J61)</f>
        <v>0</v>
      </c>
      <c r="K62" s="230"/>
      <c r="L62" s="23">
        <f>SUM(L61:L61)</f>
        <v>3000</v>
      </c>
      <c r="M62" s="230"/>
      <c r="N62" s="23">
        <f>SUM(N61:N61)</f>
        <v>0</v>
      </c>
      <c r="O62" s="230"/>
      <c r="P62" s="23">
        <f>SUM(P61:P61)</f>
        <v>0</v>
      </c>
      <c r="Q62" s="230"/>
      <c r="R62" s="23">
        <f>SUM(R61:R61)</f>
        <v>0</v>
      </c>
      <c r="S62" s="230"/>
      <c r="T62" s="23">
        <f>SUM(T61:T61)</f>
        <v>0</v>
      </c>
      <c r="U62" s="230"/>
      <c r="V62" s="23">
        <f>SUM(V61:V61)</f>
        <v>0</v>
      </c>
      <c r="W62" s="230"/>
      <c r="X62" s="23">
        <f>SUM(X61:X61)</f>
        <v>0</v>
      </c>
      <c r="Y62" s="230"/>
      <c r="Z62" s="23">
        <f>SUM(Z61:Z61)</f>
        <v>0</v>
      </c>
      <c r="AA62" s="230"/>
      <c r="AB62" s="23">
        <f>SUM(AB61:AB61)</f>
        <v>0</v>
      </c>
      <c r="AC62" s="24">
        <f>SUM(AC61:AC61)</f>
        <v>3000</v>
      </c>
      <c r="AD62" s="25"/>
      <c r="AE62" s="20"/>
      <c r="AH62" s="168">
        <f t="shared" si="6"/>
        <v>0</v>
      </c>
      <c r="AI62" s="168"/>
    </row>
    <row r="63" spans="1:35" ht="12.2" customHeight="1" x14ac:dyDescent="0.25">
      <c r="C63" s="242"/>
      <c r="D63" s="243"/>
      <c r="E63" s="231"/>
      <c r="F63" s="47"/>
      <c r="G63" s="231"/>
      <c r="H63" s="47"/>
      <c r="I63" s="231"/>
      <c r="J63" s="47"/>
      <c r="K63" s="231"/>
      <c r="L63" s="47"/>
      <c r="M63" s="231"/>
      <c r="N63" s="47"/>
      <c r="O63" s="231"/>
      <c r="P63" s="47"/>
      <c r="Q63" s="231"/>
      <c r="R63" s="47"/>
      <c r="S63" s="231"/>
      <c r="T63" s="47"/>
      <c r="U63" s="231"/>
      <c r="V63" s="47"/>
      <c r="W63" s="231"/>
      <c r="X63" s="47"/>
      <c r="Y63" s="231"/>
      <c r="Z63" s="47"/>
      <c r="AA63" s="231"/>
      <c r="AB63" s="47"/>
      <c r="AC63" s="49"/>
      <c r="AD63" s="28"/>
      <c r="AE63" s="29"/>
      <c r="AH63" s="168">
        <f t="shared" si="6"/>
        <v>0</v>
      </c>
      <c r="AI63" s="168"/>
    </row>
    <row r="64" spans="1:35" ht="12.2" customHeight="1" x14ac:dyDescent="0.25">
      <c r="E64" s="231"/>
      <c r="F64" s="47"/>
      <c r="G64" s="231"/>
      <c r="H64" s="47"/>
      <c r="I64" s="231"/>
      <c r="J64" s="47"/>
      <c r="K64" s="231"/>
      <c r="L64" s="47"/>
      <c r="M64" s="231"/>
      <c r="N64" s="47"/>
      <c r="O64" s="231"/>
      <c r="P64" s="47"/>
      <c r="Q64" s="231"/>
      <c r="R64" s="47"/>
      <c r="S64" s="231"/>
      <c r="T64" s="47"/>
      <c r="U64" s="231"/>
      <c r="V64" s="47"/>
      <c r="W64" s="231"/>
      <c r="X64" s="47"/>
      <c r="Y64" s="231"/>
      <c r="Z64" s="47"/>
      <c r="AA64" s="231"/>
      <c r="AB64" s="47"/>
      <c r="AC64" s="49"/>
      <c r="AD64" s="28"/>
      <c r="AE64" s="29"/>
      <c r="AH64" s="168">
        <f>SUM(F64,H64,J64,L64,N64,P64,R64,T64,V64,X64,Z64,AB64)-AC64</f>
        <v>0</v>
      </c>
      <c r="AI64" s="166"/>
    </row>
    <row r="65" spans="2:52" ht="12.2" customHeight="1" x14ac:dyDescent="0.25">
      <c r="B65" s="48" t="s">
        <v>25</v>
      </c>
      <c r="E65" s="231"/>
      <c r="F65" s="47"/>
      <c r="G65" s="231"/>
      <c r="H65" s="47"/>
      <c r="I65" s="231"/>
      <c r="J65" s="47"/>
      <c r="K65" s="231"/>
      <c r="L65" s="47"/>
      <c r="M65" s="231"/>
      <c r="N65" s="47"/>
      <c r="O65" s="231"/>
      <c r="P65" s="47"/>
      <c r="Q65" s="231"/>
      <c r="R65" s="47"/>
      <c r="S65" s="231"/>
      <c r="T65" s="47"/>
      <c r="U65" s="231"/>
      <c r="V65" s="47"/>
      <c r="W65" s="231"/>
      <c r="X65" s="47"/>
      <c r="Y65" s="231"/>
      <c r="Z65" s="47"/>
      <c r="AA65" s="231"/>
      <c r="AB65" s="47"/>
      <c r="AC65" s="49"/>
      <c r="AD65" s="28"/>
      <c r="AE65" s="89"/>
      <c r="AH65" s="168">
        <f t="shared" ref="AH65:AH82" si="11">SUM(F65,H65,J65,L65,N65,P65,R65,T65,V65,X65,Z65,AB65)-AC65</f>
        <v>0</v>
      </c>
      <c r="AI65" s="166"/>
    </row>
    <row r="66" spans="2:52" ht="12.2" customHeight="1" x14ac:dyDescent="0.25">
      <c r="B66" s="18" t="str">
        <f>'Basic Information'!D24</f>
        <v>Communications</v>
      </c>
      <c r="E66" s="232"/>
      <c r="F66" s="155">
        <f>SUMIF(Package!$C$48:$C$56,'Package Budget'!$B66,Package!D$48:D$56)</f>
        <v>0</v>
      </c>
      <c r="G66" s="232"/>
      <c r="H66" s="155">
        <f>SUMIF(Package!$C$48:$C$56,'Package Budget'!$B66,Package!E$48:E$56)</f>
        <v>0</v>
      </c>
      <c r="I66" s="232"/>
      <c r="J66" s="155">
        <f>SUMIF(Package!$C$48:$C$56,'Package Budget'!$B66,Package!F$48:F$56)</f>
        <v>0</v>
      </c>
      <c r="K66" s="232"/>
      <c r="L66" s="155">
        <f>SUMIF(Package!$C$48:$C$56,'Package Budget'!$B66,Package!G$48:G$56)</f>
        <v>1000</v>
      </c>
      <c r="M66" s="232"/>
      <c r="N66" s="155">
        <f>SUMIF(Package!$C$48:$C$56,'Package Budget'!$B66,Package!H$48:H$56)</f>
        <v>0</v>
      </c>
      <c r="O66" s="232"/>
      <c r="P66" s="155">
        <f>SUMIF(Package!$C$48:$C$56,'Package Budget'!$B66,Package!I$48:I$56)</f>
        <v>0</v>
      </c>
      <c r="Q66" s="232"/>
      <c r="R66" s="155">
        <f>SUMIF(Package!$C$48:$C$56,'Package Budget'!$B66,Package!J$48:J$56)</f>
        <v>0</v>
      </c>
      <c r="S66" s="232"/>
      <c r="T66" s="155">
        <f>SUMIF(Package!$C$48:$C$56,'Package Budget'!$B66,Package!K$48:K$56)</f>
        <v>0</v>
      </c>
      <c r="U66" s="232"/>
      <c r="V66" s="155">
        <f>SUMIF(Package!$C$48:$C$56,'Package Budget'!$B66,Package!L$48:L$56)</f>
        <v>0</v>
      </c>
      <c r="W66" s="232"/>
      <c r="X66" s="155">
        <f>SUMIF(Package!$C$48:$C$56,'Package Budget'!$B66,Package!M$48:M$56)</f>
        <v>0</v>
      </c>
      <c r="Y66" s="232"/>
      <c r="Z66" s="155">
        <f>SUMIF(Package!$C$48:$C$56,'Package Budget'!$B66,Package!N$48:N$56)</f>
        <v>0</v>
      </c>
      <c r="AA66" s="232"/>
      <c r="AB66" s="155">
        <f>SUMIF(Package!$C$48:$C$56,'Package Budget'!$B66,Package!O$48:O$56)</f>
        <v>0</v>
      </c>
      <c r="AC66" s="19">
        <f>SUM(F66,H66,J66,T66,V66,X66,Z66,AB66,L66,N66,P66,R66)</f>
        <v>1000</v>
      </c>
      <c r="AD66" s="28"/>
      <c r="AE66" s="89"/>
      <c r="AH66" s="168">
        <f t="shared" ref="AH66" si="12">SUM(F66,H66,J66,L66,N66,P66,R66,T66,V66,X66,Z66,AB66)-AC66</f>
        <v>0</v>
      </c>
      <c r="AI66" s="166"/>
    </row>
    <row r="67" spans="2:52" ht="12.2" customHeight="1" x14ac:dyDescent="0.25">
      <c r="B67" s="18" t="str">
        <f>'Basic Information'!D25</f>
        <v>Equipment</v>
      </c>
      <c r="E67" s="232"/>
      <c r="F67" s="155">
        <f>SUMIF(Package!$C$48:$C$56,'Package Budget'!$B67,Package!D$48:D$56)</f>
        <v>0</v>
      </c>
      <c r="G67" s="232"/>
      <c r="H67" s="155">
        <f>SUMIF(Package!$C$48:$C$56,'Package Budget'!$B67,Package!E$48:E$56)</f>
        <v>0</v>
      </c>
      <c r="I67" s="232"/>
      <c r="J67" s="155">
        <f>SUMIF(Package!$C$48:$C$56,'Package Budget'!$B67,Package!F$48:F$56)</f>
        <v>0</v>
      </c>
      <c r="K67" s="232"/>
      <c r="L67" s="155">
        <f>SUMIF(Package!$C$48:$C$56,'Package Budget'!$B67,Package!G$48:G$56)</f>
        <v>0</v>
      </c>
      <c r="M67" s="232"/>
      <c r="N67" s="155">
        <f>SUMIF(Package!$C$48:$C$56,'Package Budget'!$B67,Package!H$48:H$56)</f>
        <v>0</v>
      </c>
      <c r="O67" s="232"/>
      <c r="P67" s="155">
        <f>SUMIF(Package!$C$48:$C$56,'Package Budget'!$B67,Package!I$48:I$56)</f>
        <v>0</v>
      </c>
      <c r="Q67" s="232"/>
      <c r="R67" s="155">
        <f>SUMIF(Package!$C$48:$C$56,'Package Budget'!$B67,Package!J$48:J$56)</f>
        <v>0</v>
      </c>
      <c r="S67" s="232"/>
      <c r="T67" s="155">
        <f>SUMIF(Package!$C$48:$C$56,'Package Budget'!$B67,Package!K$48:K$56)</f>
        <v>0</v>
      </c>
      <c r="U67" s="232"/>
      <c r="V67" s="155">
        <f>SUMIF(Package!$C$48:$C$56,'Package Budget'!$B67,Package!L$48:L$56)</f>
        <v>0</v>
      </c>
      <c r="W67" s="232"/>
      <c r="X67" s="155">
        <f>SUMIF(Package!$C$48:$C$56,'Package Budget'!$B67,Package!M$48:M$56)</f>
        <v>0</v>
      </c>
      <c r="Y67" s="232"/>
      <c r="Z67" s="155">
        <f>SUMIF(Package!$C$48:$C$56,'Package Budget'!$B67,Package!N$48:N$56)</f>
        <v>0</v>
      </c>
      <c r="AA67" s="232"/>
      <c r="AB67" s="155">
        <f>SUMIF(Package!$C$48:$C$56,'Package Budget'!$B67,Package!O$48:O$56)</f>
        <v>0</v>
      </c>
      <c r="AC67" s="19">
        <f>SUM(F67,H67,J67,T67,V67,X67,Z67,AB67,L67,N67,P67,R67)</f>
        <v>0</v>
      </c>
      <c r="AD67" s="28"/>
      <c r="AE67" s="89"/>
      <c r="AH67" s="168">
        <f t="shared" si="11"/>
        <v>0</v>
      </c>
      <c r="AI67" s="166"/>
    </row>
    <row r="68" spans="2:52" ht="12.2" customHeight="1" x14ac:dyDescent="0.25">
      <c r="B68" s="18" t="str">
        <f>'Basic Information'!D26</f>
        <v>Insurance</v>
      </c>
      <c r="E68" s="232"/>
      <c r="F68" s="155">
        <f>SUMIF(Package!$C$48:$C$56,'Package Budget'!$B68,Package!D$48:D$56)</f>
        <v>0</v>
      </c>
      <c r="G68" s="232"/>
      <c r="H68" s="155">
        <f>SUMIF(Package!$C$48:$C$56,'Package Budget'!$B68,Package!E$48:E$56)</f>
        <v>0</v>
      </c>
      <c r="I68" s="232"/>
      <c r="J68" s="155">
        <f>SUMIF(Package!$C$48:$C$56,'Package Budget'!$B68,Package!F$48:F$56)</f>
        <v>0</v>
      </c>
      <c r="K68" s="232"/>
      <c r="L68" s="155">
        <f>SUMIF(Package!$C$48:$C$56,'Package Budget'!$B68,Package!G$48:G$56)</f>
        <v>0</v>
      </c>
      <c r="M68" s="232"/>
      <c r="N68" s="155">
        <f>SUMIF(Package!$C$48:$C$56,'Package Budget'!$B68,Package!H$48:H$56)</f>
        <v>0</v>
      </c>
      <c r="O68" s="232"/>
      <c r="P68" s="155">
        <f>SUMIF(Package!$C$48:$C$56,'Package Budget'!$B68,Package!I$48:I$56)</f>
        <v>0</v>
      </c>
      <c r="Q68" s="232"/>
      <c r="R68" s="155">
        <f>SUMIF(Package!$C$48:$C$56,'Package Budget'!$B68,Package!J$48:J$56)</f>
        <v>0</v>
      </c>
      <c r="S68" s="232"/>
      <c r="T68" s="155">
        <f>SUMIF(Package!$C$48:$C$56,'Package Budget'!$B68,Package!K$48:K$56)</f>
        <v>0</v>
      </c>
      <c r="U68" s="232"/>
      <c r="V68" s="155">
        <f>SUMIF(Package!$C$48:$C$56,'Package Budget'!$B68,Package!L$48:L$56)</f>
        <v>0</v>
      </c>
      <c r="W68" s="232"/>
      <c r="X68" s="155">
        <f>SUMIF(Package!$C$48:$C$56,'Package Budget'!$B68,Package!M$48:M$56)</f>
        <v>0</v>
      </c>
      <c r="Y68" s="232"/>
      <c r="Z68" s="155">
        <f>SUMIF(Package!$C$48:$C$56,'Package Budget'!$B68,Package!N$48:N$56)</f>
        <v>0</v>
      </c>
      <c r="AA68" s="232"/>
      <c r="AB68" s="155">
        <f>SUMIF(Package!$C$48:$C$56,'Package Budget'!$B68,Package!O$48:O$56)</f>
        <v>0</v>
      </c>
      <c r="AC68" s="19">
        <f t="shared" ref="AC68:AC75" si="13">SUM(F68,H68,J68,T68,V68,X68,Z68,AB68,L68,N68,P68,R68)</f>
        <v>0</v>
      </c>
      <c r="AD68" s="28"/>
      <c r="AE68" s="89"/>
      <c r="AH68" s="168">
        <f t="shared" si="11"/>
        <v>0</v>
      </c>
      <c r="AI68" s="166"/>
    </row>
    <row r="69" spans="2:52" ht="12.2" customHeight="1" x14ac:dyDescent="0.25">
      <c r="B69" s="18" t="str">
        <f>'Basic Information'!D27</f>
        <v>Outside Services</v>
      </c>
      <c r="E69" s="232"/>
      <c r="F69" s="155">
        <f>SUMIF(Package!$C$48:$C$56,'Package Budget'!$B69,Package!D$48:D$56)</f>
        <v>0</v>
      </c>
      <c r="G69" s="232"/>
      <c r="H69" s="155">
        <f>SUMIF(Package!$C$48:$C$56,'Package Budget'!$B69,Package!E$48:E$56)</f>
        <v>0</v>
      </c>
      <c r="I69" s="232"/>
      <c r="J69" s="155">
        <f>SUMIF(Package!$C$48:$C$56,'Package Budget'!$B69,Package!F$48:F$56)</f>
        <v>0</v>
      </c>
      <c r="K69" s="232"/>
      <c r="L69" s="155">
        <f>SUMIF(Package!$C$48:$C$56,'Package Budget'!$B69,Package!G$48:G$56)</f>
        <v>0</v>
      </c>
      <c r="M69" s="232"/>
      <c r="N69" s="155">
        <f>SUMIF(Package!$C$48:$C$56,'Package Budget'!$B69,Package!H$48:H$56)</f>
        <v>0</v>
      </c>
      <c r="O69" s="232"/>
      <c r="P69" s="155">
        <f>SUMIF(Package!$C$48:$C$56,'Package Budget'!$B69,Package!I$48:I$56)</f>
        <v>0</v>
      </c>
      <c r="Q69" s="232"/>
      <c r="R69" s="155">
        <f>SUMIF(Package!$C$48:$C$56,'Package Budget'!$B69,Package!J$48:J$56)</f>
        <v>0</v>
      </c>
      <c r="S69" s="232"/>
      <c r="T69" s="155">
        <f>SUMIF(Package!$C$48:$C$56,'Package Budget'!$B69,Package!K$48:K$56)</f>
        <v>0</v>
      </c>
      <c r="U69" s="232"/>
      <c r="V69" s="155">
        <f>SUMIF(Package!$C$48:$C$56,'Package Budget'!$B69,Package!L$48:L$56)</f>
        <v>0</v>
      </c>
      <c r="W69" s="232"/>
      <c r="X69" s="155">
        <f>SUMIF(Package!$C$48:$C$56,'Package Budget'!$B69,Package!M$48:M$56)</f>
        <v>0</v>
      </c>
      <c r="Y69" s="232"/>
      <c r="Z69" s="155">
        <f>SUMIF(Package!$C$48:$C$56,'Package Budget'!$B69,Package!N$48:N$56)</f>
        <v>0</v>
      </c>
      <c r="AA69" s="232"/>
      <c r="AB69" s="155">
        <f>SUMIF(Package!$C$48:$C$56,'Package Budget'!$B69,Package!O$48:O$56)</f>
        <v>0</v>
      </c>
      <c r="AC69" s="19">
        <f t="shared" si="13"/>
        <v>0</v>
      </c>
      <c r="AD69" s="28"/>
      <c r="AE69" s="89"/>
      <c r="AH69" s="168">
        <f t="shared" si="11"/>
        <v>0</v>
      </c>
      <c r="AI69" s="166"/>
    </row>
    <row r="70" spans="2:52" ht="12.2" customHeight="1" x14ac:dyDescent="0.25">
      <c r="B70" s="18" t="str">
        <f>'Basic Information'!D28</f>
        <v>Postage &amp; Shipping</v>
      </c>
      <c r="E70" s="232"/>
      <c r="F70" s="155">
        <f>SUMIF(Package!$C$48:$C$56,'Package Budget'!$B70,Package!D$48:D$56)</f>
        <v>0</v>
      </c>
      <c r="G70" s="232"/>
      <c r="H70" s="155">
        <f>SUMIF(Package!$C$48:$C$56,'Package Budget'!$B70,Package!E$48:E$56)</f>
        <v>0</v>
      </c>
      <c r="I70" s="232"/>
      <c r="J70" s="155">
        <f>SUMIF(Package!$C$48:$C$56,'Package Budget'!$B70,Package!F$48:F$56)</f>
        <v>0</v>
      </c>
      <c r="K70" s="232"/>
      <c r="L70" s="155">
        <f>SUMIF(Package!$C$48:$C$56,'Package Budget'!$B70,Package!G$48:G$56)</f>
        <v>500</v>
      </c>
      <c r="M70" s="232"/>
      <c r="N70" s="155">
        <f>SUMIF(Package!$C$48:$C$56,'Package Budget'!$B70,Package!H$48:H$56)</f>
        <v>0</v>
      </c>
      <c r="O70" s="232"/>
      <c r="P70" s="155">
        <f>SUMIF(Package!$C$48:$C$56,'Package Budget'!$B70,Package!I$48:I$56)</f>
        <v>0</v>
      </c>
      <c r="Q70" s="232"/>
      <c r="R70" s="155">
        <f>SUMIF(Package!$C$48:$C$56,'Package Budget'!$B70,Package!J$48:J$56)</f>
        <v>0</v>
      </c>
      <c r="S70" s="232"/>
      <c r="T70" s="155">
        <f>SUMIF(Package!$C$48:$C$56,'Package Budget'!$B70,Package!K$48:K$56)</f>
        <v>0</v>
      </c>
      <c r="U70" s="232"/>
      <c r="V70" s="155">
        <f>SUMIF(Package!$C$48:$C$56,'Package Budget'!$B70,Package!L$48:L$56)</f>
        <v>0</v>
      </c>
      <c r="W70" s="232"/>
      <c r="X70" s="155">
        <f>SUMIF(Package!$C$48:$C$56,'Package Budget'!$B70,Package!M$48:M$56)</f>
        <v>0</v>
      </c>
      <c r="Y70" s="232"/>
      <c r="Z70" s="155">
        <f>SUMIF(Package!$C$48:$C$56,'Package Budget'!$B70,Package!N$48:N$56)</f>
        <v>0</v>
      </c>
      <c r="AA70" s="232"/>
      <c r="AB70" s="155">
        <f>SUMIF(Package!$C$48:$C$56,'Package Budget'!$B70,Package!O$48:O$56)</f>
        <v>0</v>
      </c>
      <c r="AC70" s="19">
        <f t="shared" si="13"/>
        <v>500</v>
      </c>
      <c r="AD70" s="28"/>
      <c r="AE70" s="89"/>
      <c r="AH70" s="168">
        <f t="shared" si="11"/>
        <v>0</v>
      </c>
      <c r="AI70" s="166"/>
    </row>
    <row r="71" spans="2:52" ht="12.2" customHeight="1" x14ac:dyDescent="0.25">
      <c r="B71" s="18" t="str">
        <f>'Basic Information'!D29</f>
        <v>Printing &amp; Photocopying</v>
      </c>
      <c r="E71" s="232"/>
      <c r="F71" s="155">
        <f>SUMIF(Package!$C$48:$C$56,'Package Budget'!$B71,Package!D$48:D$56)</f>
        <v>0</v>
      </c>
      <c r="G71" s="232"/>
      <c r="H71" s="155">
        <f>SUMIF(Package!$C$48:$C$56,'Package Budget'!$B71,Package!E$48:E$56)</f>
        <v>0</v>
      </c>
      <c r="I71" s="232"/>
      <c r="J71" s="155">
        <f>SUMIF(Package!$C$48:$C$56,'Package Budget'!$B71,Package!F$48:F$56)</f>
        <v>0</v>
      </c>
      <c r="K71" s="232"/>
      <c r="L71" s="155">
        <f>SUMIF(Package!$C$48:$C$56,'Package Budget'!$B71,Package!G$48:G$56)</f>
        <v>2000</v>
      </c>
      <c r="M71" s="232"/>
      <c r="N71" s="155">
        <f>SUMIF(Package!$C$48:$C$56,'Package Budget'!$B71,Package!H$48:H$56)</f>
        <v>0</v>
      </c>
      <c r="O71" s="232"/>
      <c r="P71" s="155">
        <f>SUMIF(Package!$C$48:$C$56,'Package Budget'!$B71,Package!I$48:I$56)</f>
        <v>0</v>
      </c>
      <c r="Q71" s="232"/>
      <c r="R71" s="155">
        <f>SUMIF(Package!$C$48:$C$56,'Package Budget'!$B71,Package!J$48:J$56)</f>
        <v>0</v>
      </c>
      <c r="S71" s="232"/>
      <c r="T71" s="155">
        <f>SUMIF(Package!$C$48:$C$56,'Package Budget'!$B71,Package!K$48:K$56)</f>
        <v>0</v>
      </c>
      <c r="U71" s="232"/>
      <c r="V71" s="155">
        <f>SUMIF(Package!$C$48:$C$56,'Package Budget'!$B71,Package!L$48:L$56)</f>
        <v>0</v>
      </c>
      <c r="W71" s="232"/>
      <c r="X71" s="155">
        <f>SUMIF(Package!$C$48:$C$56,'Package Budget'!$B71,Package!M$48:M$56)</f>
        <v>0</v>
      </c>
      <c r="Y71" s="232"/>
      <c r="Z71" s="155">
        <f>SUMIF(Package!$C$48:$C$56,'Package Budget'!$B71,Package!N$48:N$56)</f>
        <v>0</v>
      </c>
      <c r="AA71" s="232"/>
      <c r="AB71" s="155">
        <f>SUMIF(Package!$C$48:$C$56,'Package Budget'!$B71,Package!O$48:O$56)</f>
        <v>0</v>
      </c>
      <c r="AC71" s="19">
        <f t="shared" si="13"/>
        <v>2000</v>
      </c>
      <c r="AD71" s="28"/>
      <c r="AE71" s="89"/>
      <c r="AG71" s="84"/>
      <c r="AH71" s="168">
        <f t="shared" si="11"/>
        <v>0</v>
      </c>
      <c r="AI71" s="166"/>
      <c r="AJ71" s="84"/>
      <c r="AK71" s="84"/>
      <c r="AL71" s="84"/>
      <c r="AM71" s="84"/>
      <c r="AN71" s="84"/>
      <c r="AO71" s="84"/>
      <c r="AP71" s="84"/>
      <c r="AQ71" s="84"/>
      <c r="AR71" s="84"/>
      <c r="AS71" s="84"/>
      <c r="AT71" s="84"/>
      <c r="AU71" s="84"/>
      <c r="AV71" s="84"/>
      <c r="AW71" s="84"/>
      <c r="AX71" s="84"/>
      <c r="AY71" s="84"/>
      <c r="AZ71" s="84"/>
    </row>
    <row r="72" spans="2:52" ht="12.2" customHeight="1" x14ac:dyDescent="0.25">
      <c r="B72" s="18" t="str">
        <f>'Basic Information'!D30</f>
        <v>Rent &amp; Utilities</v>
      </c>
      <c r="E72" s="232"/>
      <c r="F72" s="155">
        <f>SUMIF(Package!$C$48:$C$56,'Package Budget'!$B72,Package!D$48:D$56)</f>
        <v>0</v>
      </c>
      <c r="G72" s="232"/>
      <c r="H72" s="155">
        <f>SUMIF(Package!$C$48:$C$56,'Package Budget'!$B72,Package!E$48:E$56)</f>
        <v>0</v>
      </c>
      <c r="I72" s="232"/>
      <c r="J72" s="155">
        <f>SUMIF(Package!$C$48:$C$56,'Package Budget'!$B72,Package!F$48:F$56)</f>
        <v>0</v>
      </c>
      <c r="K72" s="232"/>
      <c r="L72" s="155">
        <f>SUMIF(Package!$C$48:$C$56,'Package Budget'!$B72,Package!G$48:G$56)</f>
        <v>0</v>
      </c>
      <c r="M72" s="232"/>
      <c r="N72" s="155">
        <f>SUMIF(Package!$C$48:$C$56,'Package Budget'!$B72,Package!H$48:H$56)</f>
        <v>0</v>
      </c>
      <c r="O72" s="232"/>
      <c r="P72" s="155">
        <f>SUMIF(Package!$C$48:$C$56,'Package Budget'!$B72,Package!I$48:I$56)</f>
        <v>0</v>
      </c>
      <c r="Q72" s="232"/>
      <c r="R72" s="155">
        <f>SUMIF(Package!$C$48:$C$56,'Package Budget'!$B72,Package!J$48:J$56)</f>
        <v>0</v>
      </c>
      <c r="S72" s="232"/>
      <c r="T72" s="155">
        <f>SUMIF(Package!$C$48:$C$56,'Package Budget'!$B72,Package!K$48:K$56)</f>
        <v>0</v>
      </c>
      <c r="U72" s="232"/>
      <c r="V72" s="155">
        <f>SUMIF(Package!$C$48:$C$56,'Package Budget'!$B72,Package!L$48:L$56)</f>
        <v>0</v>
      </c>
      <c r="W72" s="232"/>
      <c r="X72" s="155">
        <f>SUMIF(Package!$C$48:$C$56,'Package Budget'!$B72,Package!M$48:M$56)</f>
        <v>0</v>
      </c>
      <c r="Y72" s="232"/>
      <c r="Z72" s="155">
        <f>SUMIF(Package!$C$48:$C$56,'Package Budget'!$B72,Package!N$48:N$56)</f>
        <v>0</v>
      </c>
      <c r="AA72" s="232"/>
      <c r="AB72" s="155">
        <f>SUMIF(Package!$C$48:$C$56,'Package Budget'!$B72,Package!O$48:O$56)</f>
        <v>0</v>
      </c>
      <c r="AC72" s="19">
        <f t="shared" si="13"/>
        <v>0</v>
      </c>
      <c r="AD72" s="28"/>
      <c r="AE72" s="89"/>
      <c r="AG72" s="84"/>
      <c r="AH72" s="168">
        <f t="shared" si="11"/>
        <v>0</v>
      </c>
      <c r="AI72" s="166"/>
      <c r="AJ72" s="84"/>
      <c r="AK72" s="84"/>
      <c r="AL72" s="84"/>
      <c r="AM72" s="84"/>
      <c r="AN72" s="84"/>
      <c r="AO72" s="84"/>
      <c r="AP72" s="84"/>
      <c r="AQ72" s="84"/>
      <c r="AR72" s="84"/>
      <c r="AS72" s="84"/>
      <c r="AT72" s="84"/>
      <c r="AU72" s="84"/>
      <c r="AV72" s="84"/>
      <c r="AW72" s="84"/>
      <c r="AX72" s="84"/>
      <c r="AY72" s="84"/>
      <c r="AZ72" s="84"/>
    </row>
    <row r="73" spans="2:52" ht="12.2" customHeight="1" x14ac:dyDescent="0.25">
      <c r="B73" s="18" t="str">
        <f>'Basic Information'!D31</f>
        <v>Supplies &amp; Materials</v>
      </c>
      <c r="E73" s="232"/>
      <c r="F73" s="155">
        <f>SUMIF(Package!$C$48:$C$56,'Package Budget'!$B73,Package!D$48:D$56)</f>
        <v>0</v>
      </c>
      <c r="G73" s="232"/>
      <c r="H73" s="155">
        <f>SUMIF(Package!$C$48:$C$56,'Package Budget'!$B73,Package!E$48:E$56)</f>
        <v>0</v>
      </c>
      <c r="I73" s="232"/>
      <c r="J73" s="155">
        <f>SUMIF(Package!$C$48:$C$56,'Package Budget'!$B73,Package!F$48:F$56)</f>
        <v>0</v>
      </c>
      <c r="K73" s="232"/>
      <c r="L73" s="155">
        <f>SUMIF(Package!$C$48:$C$56,'Package Budget'!$B73,Package!G$48:G$56)</f>
        <v>0</v>
      </c>
      <c r="M73" s="232"/>
      <c r="N73" s="155">
        <f>SUMIF(Package!$C$48:$C$56,'Package Budget'!$B73,Package!H$48:H$56)</f>
        <v>0</v>
      </c>
      <c r="O73" s="232"/>
      <c r="P73" s="155">
        <f>SUMIF(Package!$C$48:$C$56,'Package Budget'!$B73,Package!I$48:I$56)</f>
        <v>0</v>
      </c>
      <c r="Q73" s="232"/>
      <c r="R73" s="155">
        <f>SUMIF(Package!$C$48:$C$56,'Package Budget'!$B73,Package!J$48:J$56)</f>
        <v>0</v>
      </c>
      <c r="S73" s="232"/>
      <c r="T73" s="155">
        <f>SUMIF(Package!$C$48:$C$56,'Package Budget'!$B73,Package!K$48:K$56)</f>
        <v>0</v>
      </c>
      <c r="U73" s="232"/>
      <c r="V73" s="155">
        <f>SUMIF(Package!$C$48:$C$56,'Package Budget'!$B73,Package!L$48:L$56)</f>
        <v>0</v>
      </c>
      <c r="W73" s="232"/>
      <c r="X73" s="155">
        <f>SUMIF(Package!$C$48:$C$56,'Package Budget'!$B73,Package!M$48:M$56)</f>
        <v>0</v>
      </c>
      <c r="Y73" s="232"/>
      <c r="Z73" s="155">
        <f>SUMIF(Package!$C$48:$C$56,'Package Budget'!$B73,Package!N$48:N$56)</f>
        <v>0</v>
      </c>
      <c r="AA73" s="232"/>
      <c r="AB73" s="155">
        <f>SUMIF(Package!$C$48:$C$56,'Package Budget'!$B73,Package!O$48:O$56)</f>
        <v>0</v>
      </c>
      <c r="AC73" s="19">
        <f t="shared" si="13"/>
        <v>0</v>
      </c>
      <c r="AD73" s="28"/>
      <c r="AE73" s="89"/>
      <c r="AG73" s="84"/>
      <c r="AH73" s="168">
        <f t="shared" si="11"/>
        <v>0</v>
      </c>
      <c r="AI73" s="166"/>
      <c r="AJ73" s="84"/>
      <c r="AK73" s="84"/>
      <c r="AL73" s="84"/>
      <c r="AM73" s="84"/>
      <c r="AN73" s="84"/>
      <c r="AO73" s="84"/>
      <c r="AP73" s="84"/>
      <c r="AQ73" s="84"/>
      <c r="AR73" s="84"/>
      <c r="AS73" s="84"/>
      <c r="AT73" s="84"/>
      <c r="AU73" s="84"/>
      <c r="AV73" s="84"/>
      <c r="AW73" s="84"/>
      <c r="AX73" s="84"/>
      <c r="AY73" s="84"/>
      <c r="AZ73" s="84"/>
    </row>
    <row r="74" spans="2:52" ht="12.2" customHeight="1" x14ac:dyDescent="0.25">
      <c r="B74" s="18" t="str">
        <f>'Basic Information'!D32</f>
        <v>Travel</v>
      </c>
      <c r="E74" s="232"/>
      <c r="F74" s="155">
        <f>SUMIF(Package!$C$48:$C$56,'Package Budget'!$B74,Package!D$48:D$56)</f>
        <v>0</v>
      </c>
      <c r="G74" s="232"/>
      <c r="H74" s="155">
        <f>SUMIF(Package!$C$48:$C$56,'Package Budget'!$B74,Package!E$48:E$56)</f>
        <v>0</v>
      </c>
      <c r="I74" s="232"/>
      <c r="J74" s="155">
        <f>SUMIF(Package!$C$48:$C$56,'Package Budget'!$B74,Package!F$48:F$56)</f>
        <v>0</v>
      </c>
      <c r="K74" s="232"/>
      <c r="L74" s="155">
        <f>SUMIF(Package!$C$48:$C$56,'Package Budget'!$B74,Package!G$48:G$56)</f>
        <v>0</v>
      </c>
      <c r="M74" s="232"/>
      <c r="N74" s="155">
        <f>SUMIF(Package!$C$48:$C$56,'Package Budget'!$B74,Package!H$48:H$56)</f>
        <v>0</v>
      </c>
      <c r="O74" s="232"/>
      <c r="P74" s="155">
        <f>SUMIF(Package!$C$48:$C$56,'Package Budget'!$B74,Package!I$48:I$56)</f>
        <v>0</v>
      </c>
      <c r="Q74" s="232"/>
      <c r="R74" s="155">
        <f>SUMIF(Package!$C$48:$C$56,'Package Budget'!$B74,Package!J$48:J$56)</f>
        <v>0</v>
      </c>
      <c r="S74" s="232"/>
      <c r="T74" s="155">
        <f>SUMIF(Package!$C$48:$C$56,'Package Budget'!$B74,Package!K$48:K$56)</f>
        <v>0</v>
      </c>
      <c r="U74" s="232"/>
      <c r="V74" s="155">
        <f>SUMIF(Package!$C$48:$C$56,'Package Budget'!$B74,Package!L$48:L$56)</f>
        <v>0</v>
      </c>
      <c r="W74" s="232"/>
      <c r="X74" s="155">
        <f>SUMIF(Package!$C$48:$C$56,'Package Budget'!$B74,Package!M$48:M$56)</f>
        <v>0</v>
      </c>
      <c r="Y74" s="232"/>
      <c r="Z74" s="155">
        <f>SUMIF(Package!$C$48:$C$56,'Package Budget'!$B74,Package!N$48:N$56)</f>
        <v>0</v>
      </c>
      <c r="AA74" s="232"/>
      <c r="AB74" s="155">
        <f>SUMIF(Package!$C$48:$C$56,'Package Budget'!$B74,Package!O$48:O$56)</f>
        <v>0</v>
      </c>
      <c r="AC74" s="19">
        <f t="shared" si="13"/>
        <v>0</v>
      </c>
      <c r="AD74" s="28"/>
      <c r="AE74" s="89"/>
      <c r="AG74" s="84"/>
      <c r="AH74" s="168">
        <f t="shared" si="11"/>
        <v>0</v>
      </c>
      <c r="AI74" s="166"/>
      <c r="AJ74" s="84"/>
      <c r="AK74" s="84"/>
      <c r="AL74" s="84"/>
      <c r="AM74" s="84"/>
      <c r="AN74" s="84"/>
      <c r="AO74" s="84"/>
      <c r="AP74" s="84"/>
      <c r="AQ74" s="84"/>
      <c r="AR74" s="84"/>
      <c r="AS74" s="84"/>
      <c r="AT74" s="84"/>
      <c r="AU74" s="84"/>
      <c r="AV74" s="84"/>
      <c r="AW74" s="84"/>
      <c r="AX74" s="84"/>
      <c r="AY74" s="84"/>
      <c r="AZ74" s="84"/>
    </row>
    <row r="75" spans="2:52" ht="12.2" customHeight="1" x14ac:dyDescent="0.25">
      <c r="B75" s="18" t="str">
        <f>'Basic Information'!D33</f>
        <v>Additional Costs</v>
      </c>
      <c r="E75" s="232"/>
      <c r="F75" s="155">
        <f>SUMIF(Package!$C$48:$C$56,'Package Budget'!$B75,Package!D$48:D$56)</f>
        <v>0</v>
      </c>
      <c r="G75" s="232"/>
      <c r="H75" s="155">
        <f>SUMIF(Package!$C$48:$C$56,'Package Budget'!$B75,Package!E$48:E$56)</f>
        <v>0</v>
      </c>
      <c r="I75" s="232"/>
      <c r="J75" s="155">
        <f>SUMIF(Package!$C$48:$C$56,'Package Budget'!$B75,Package!F$48:F$56)</f>
        <v>0</v>
      </c>
      <c r="K75" s="232"/>
      <c r="L75" s="155">
        <f>SUMIF(Package!$C$48:$C$56,'Package Budget'!$B75,Package!G$48:G$56)</f>
        <v>0</v>
      </c>
      <c r="M75" s="232"/>
      <c r="N75" s="155">
        <f>SUMIF(Package!$C$48:$C$56,'Package Budget'!$B75,Package!H$48:H$56)</f>
        <v>0</v>
      </c>
      <c r="O75" s="232"/>
      <c r="P75" s="155">
        <f>SUMIF(Package!$C$48:$C$56,'Package Budget'!$B75,Package!I$48:I$56)</f>
        <v>0</v>
      </c>
      <c r="Q75" s="232"/>
      <c r="R75" s="155">
        <f>SUMIF(Package!$C$48:$C$56,'Package Budget'!$B75,Package!J$48:J$56)</f>
        <v>0</v>
      </c>
      <c r="S75" s="232"/>
      <c r="T75" s="155">
        <f>SUMIF(Package!$C$48:$C$56,'Package Budget'!$B75,Package!K$48:K$56)</f>
        <v>0</v>
      </c>
      <c r="U75" s="232"/>
      <c r="V75" s="155">
        <f>SUMIF(Package!$C$48:$C$56,'Package Budget'!$B75,Package!L$48:L$56)</f>
        <v>0</v>
      </c>
      <c r="W75" s="232"/>
      <c r="X75" s="155">
        <f>SUMIF(Package!$C$48:$C$56,'Package Budget'!$B75,Package!M$48:M$56)</f>
        <v>0</v>
      </c>
      <c r="Y75" s="232"/>
      <c r="Z75" s="155">
        <f>SUMIF(Package!$C$48:$C$56,'Package Budget'!$B75,Package!N$48:N$56)</f>
        <v>0</v>
      </c>
      <c r="AA75" s="232"/>
      <c r="AB75" s="155">
        <f>SUMIF(Package!$C$48:$C$56,'Package Budget'!$B75,Package!O$48:O$56)</f>
        <v>0</v>
      </c>
      <c r="AC75" s="19">
        <f t="shared" si="13"/>
        <v>0</v>
      </c>
      <c r="AD75" s="28"/>
      <c r="AE75" s="89"/>
      <c r="AG75" s="84"/>
      <c r="AH75" s="168">
        <f t="shared" si="11"/>
        <v>0</v>
      </c>
      <c r="AI75" s="166"/>
      <c r="AJ75" s="84"/>
      <c r="AK75" s="84"/>
      <c r="AL75" s="84"/>
      <c r="AM75" s="84"/>
      <c r="AN75" s="84"/>
      <c r="AO75" s="84"/>
      <c r="AP75" s="84"/>
      <c r="AQ75" s="84"/>
      <c r="AR75" s="84"/>
      <c r="AS75" s="84"/>
      <c r="AT75" s="84"/>
      <c r="AU75" s="84"/>
      <c r="AV75" s="84"/>
      <c r="AW75" s="84"/>
      <c r="AX75" s="84"/>
      <c r="AY75" s="84"/>
      <c r="AZ75" s="84"/>
    </row>
    <row r="76" spans="2:52" ht="12.2" customHeight="1" x14ac:dyDescent="0.25">
      <c r="B76" s="18" t="str">
        <f>'Basic Information'!D34</f>
        <v xml:space="preserve">Translation </v>
      </c>
      <c r="E76" s="232"/>
      <c r="F76" s="155">
        <f>SUMIF(Package!$C$48:$C$56,'Package Budget'!$B76,Package!D$48:D$56)</f>
        <v>0</v>
      </c>
      <c r="G76" s="232"/>
      <c r="H76" s="155">
        <f>SUMIF(Package!$C$48:$C$56,'Package Budget'!$B76,Package!E$48:E$56)</f>
        <v>0</v>
      </c>
      <c r="I76" s="232"/>
      <c r="J76" s="155">
        <f>SUMIF(Package!$C$48:$C$56,'Package Budget'!$B76,Package!F$48:F$56)</f>
        <v>0</v>
      </c>
      <c r="K76" s="232"/>
      <c r="L76" s="155">
        <f>SUMIF(Package!$C$48:$C$56,'Package Budget'!$B76,Package!G$48:G$56)</f>
        <v>10000</v>
      </c>
      <c r="M76" s="232"/>
      <c r="N76" s="155">
        <f>SUMIF(Package!$C$48:$C$56,'Package Budget'!$B76,Package!H$48:H$56)</f>
        <v>0</v>
      </c>
      <c r="O76" s="232"/>
      <c r="P76" s="155">
        <f>SUMIF(Package!$C$48:$C$56,'Package Budget'!$B76,Package!I$48:I$56)</f>
        <v>0</v>
      </c>
      <c r="Q76" s="232"/>
      <c r="R76" s="155">
        <f>SUMIF(Package!$C$48:$C$56,'Package Budget'!$B76,Package!J$48:J$56)</f>
        <v>0</v>
      </c>
      <c r="S76" s="232"/>
      <c r="T76" s="155">
        <f>SUMIF(Package!$C$48:$C$56,'Package Budget'!$B76,Package!K$48:K$56)</f>
        <v>0</v>
      </c>
      <c r="U76" s="232"/>
      <c r="V76" s="155">
        <f>SUMIF(Package!$C$48:$C$56,'Package Budget'!$B76,Package!L$48:L$56)</f>
        <v>0</v>
      </c>
      <c r="W76" s="232"/>
      <c r="X76" s="155">
        <f>SUMIF(Package!$C$48:$C$56,'Package Budget'!$B76,Package!M$48:M$56)</f>
        <v>0</v>
      </c>
      <c r="Y76" s="232"/>
      <c r="Z76" s="155">
        <f>SUMIF(Package!$C$48:$C$56,'Package Budget'!$B76,Package!N$48:N$56)</f>
        <v>0</v>
      </c>
      <c r="AA76" s="232"/>
      <c r="AB76" s="155">
        <f>SUMIF(Package!$C$48:$C$56,'Package Budget'!$B76,Package!O$48:O$56)</f>
        <v>0</v>
      </c>
      <c r="AC76" s="19">
        <f>SUM(F76,H76,J76,T76,V76,X76,Z76,AB76,L76,N76,P76,R76)</f>
        <v>10000</v>
      </c>
      <c r="AD76" s="28"/>
      <c r="AE76" s="89"/>
      <c r="AG76" s="84"/>
      <c r="AH76" s="168"/>
      <c r="AI76" s="166"/>
      <c r="AJ76" s="84"/>
      <c r="AK76" s="84"/>
      <c r="AL76" s="84"/>
      <c r="AM76" s="84"/>
      <c r="AN76" s="84"/>
      <c r="AO76" s="84"/>
      <c r="AP76" s="84"/>
      <c r="AQ76" s="84"/>
      <c r="AR76" s="84"/>
      <c r="AS76" s="84"/>
      <c r="AT76" s="84"/>
      <c r="AU76" s="84"/>
      <c r="AV76" s="84"/>
      <c r="AW76" s="84"/>
      <c r="AX76" s="84"/>
      <c r="AY76" s="84"/>
      <c r="AZ76" s="84"/>
    </row>
    <row r="77" spans="2:52" ht="12.2" customHeight="1" x14ac:dyDescent="0.25">
      <c r="B77" s="18" t="str">
        <f>'Basic Information'!D35</f>
        <v>Catering</v>
      </c>
      <c r="E77" s="232"/>
      <c r="F77" s="155">
        <f>SUMIF(Package!$C$48:$C$56,'Package Budget'!$B77,Package!D$48:D$56)</f>
        <v>0</v>
      </c>
      <c r="G77" s="232"/>
      <c r="H77" s="155">
        <f>SUMIF(Package!$C$48:$C$56,'Package Budget'!$B77,Package!E$48:E$56)</f>
        <v>0</v>
      </c>
      <c r="I77" s="232"/>
      <c r="J77" s="155">
        <f>SUMIF(Package!$C$48:$C$56,'Package Budget'!$B77,Package!F$48:F$56)</f>
        <v>0</v>
      </c>
      <c r="K77" s="232"/>
      <c r="L77" s="155">
        <f>SUMIF(Package!$C$48:$C$56,'Package Budget'!$B77,Package!G$48:G$56)</f>
        <v>0</v>
      </c>
      <c r="M77" s="232"/>
      <c r="N77" s="155">
        <f>SUMIF(Package!$C$48:$C$56,'Package Budget'!$B77,Package!H$48:H$56)</f>
        <v>0</v>
      </c>
      <c r="O77" s="232"/>
      <c r="P77" s="155">
        <f>SUMIF(Package!$C$48:$C$56,'Package Budget'!$B77,Package!I$48:I$56)</f>
        <v>0</v>
      </c>
      <c r="Q77" s="232"/>
      <c r="R77" s="155">
        <f>SUMIF(Package!$C$48:$C$56,'Package Budget'!$B77,Package!J$48:J$56)</f>
        <v>0</v>
      </c>
      <c r="S77" s="232"/>
      <c r="T77" s="155">
        <f>SUMIF(Package!$C$48:$C$56,'Package Budget'!$B77,Package!K$48:K$56)</f>
        <v>0</v>
      </c>
      <c r="U77" s="232"/>
      <c r="V77" s="155">
        <f>SUMIF(Package!$C$48:$C$56,'Package Budget'!$B77,Package!L$48:L$56)</f>
        <v>0</v>
      </c>
      <c r="W77" s="232"/>
      <c r="X77" s="155">
        <f>SUMIF(Package!$C$48:$C$56,'Package Budget'!$B77,Package!M$48:M$56)</f>
        <v>0</v>
      </c>
      <c r="Y77" s="232"/>
      <c r="Z77" s="155">
        <f>SUMIF(Package!$C$48:$C$56,'Package Budget'!$B77,Package!N$48:N$56)</f>
        <v>0</v>
      </c>
      <c r="AA77" s="232"/>
      <c r="AB77" s="155">
        <f>SUMIF(Package!$C$48:$C$56,'Package Budget'!$B77,Package!O$48:O$56)</f>
        <v>0</v>
      </c>
      <c r="AC77" s="19">
        <f>SUM(F77,H77,J77,T77,V77,X77,Z77,AB77,L77,N77,P77,R77)</f>
        <v>0</v>
      </c>
      <c r="AD77" s="28"/>
      <c r="AE77" s="89"/>
      <c r="AG77" s="84"/>
      <c r="AH77" s="168"/>
      <c r="AI77" s="166"/>
      <c r="AJ77" s="84"/>
      <c r="AK77" s="84"/>
      <c r="AL77" s="84"/>
      <c r="AM77" s="84"/>
      <c r="AN77" s="84"/>
      <c r="AO77" s="84"/>
      <c r="AP77" s="84"/>
      <c r="AQ77" s="84"/>
      <c r="AR77" s="84"/>
      <c r="AS77" s="84"/>
      <c r="AT77" s="84"/>
      <c r="AU77" s="84"/>
      <c r="AV77" s="84"/>
      <c r="AW77" s="84"/>
      <c r="AX77" s="84"/>
      <c r="AY77" s="84"/>
      <c r="AZ77" s="84"/>
    </row>
    <row r="78" spans="2:52" ht="12.2" customHeight="1" x14ac:dyDescent="0.25">
      <c r="B78" s="18">
        <f>'Basic Information'!D36</f>
        <v>0</v>
      </c>
      <c r="E78" s="232"/>
      <c r="F78" s="155">
        <f>SUMIF(Package!$C$48:$C$56,'Package Budget'!$B78,Package!D$48:D$56)</f>
        <v>0</v>
      </c>
      <c r="G78" s="232"/>
      <c r="H78" s="155">
        <f>SUMIF(Package!$C$48:$C$56,'Package Budget'!$B78,Package!E$48:E$56)</f>
        <v>0</v>
      </c>
      <c r="I78" s="232"/>
      <c r="J78" s="155">
        <f>SUMIF(Package!$C$48:$C$56,'Package Budget'!$B78,Package!F$48:F$56)</f>
        <v>0</v>
      </c>
      <c r="K78" s="232"/>
      <c r="L78" s="155">
        <f>SUMIF(Package!$C$48:$C$56,'Package Budget'!$B78,Package!G$48:G$56)</f>
        <v>0</v>
      </c>
      <c r="M78" s="232"/>
      <c r="N78" s="155">
        <f>SUMIF(Package!$C$48:$C$56,'Package Budget'!$B78,Package!H$48:H$56)</f>
        <v>0</v>
      </c>
      <c r="O78" s="232"/>
      <c r="P78" s="155">
        <f>SUMIF(Package!$C$48:$C$56,'Package Budget'!$B78,Package!I$48:I$56)</f>
        <v>0</v>
      </c>
      <c r="Q78" s="232"/>
      <c r="R78" s="155">
        <f>SUMIF(Package!$C$48:$C$56,'Package Budget'!$B78,Package!J$48:J$56)</f>
        <v>0</v>
      </c>
      <c r="S78" s="232"/>
      <c r="T78" s="155">
        <f>SUMIF(Package!$C$48:$C$56,'Package Budget'!$B78,Package!K$48:K$56)</f>
        <v>0</v>
      </c>
      <c r="U78" s="232"/>
      <c r="V78" s="155">
        <f>SUMIF(Package!$C$48:$C$56,'Package Budget'!$B78,Package!L$48:L$56)</f>
        <v>0</v>
      </c>
      <c r="W78" s="232"/>
      <c r="X78" s="155">
        <f>SUMIF(Package!$C$48:$C$56,'Package Budget'!$B78,Package!M$48:M$56)</f>
        <v>0</v>
      </c>
      <c r="Y78" s="232"/>
      <c r="Z78" s="155">
        <f>SUMIF(Package!$C$48:$C$56,'Package Budget'!$B78,Package!N$48:N$56)</f>
        <v>0</v>
      </c>
      <c r="AA78" s="232"/>
      <c r="AB78" s="155">
        <f>SUMIF(Package!$C$48:$C$56,'Package Budget'!$B78,Package!O$48:O$56)</f>
        <v>0</v>
      </c>
      <c r="AC78" s="19">
        <f>SUM(F78,H78,J78,T78,V78,X78,Z78,AB78,L78,N78,P78,R78)</f>
        <v>0</v>
      </c>
      <c r="AD78" s="28"/>
      <c r="AE78" s="89"/>
      <c r="AG78" s="84"/>
      <c r="AH78" s="168"/>
      <c r="AI78" s="166"/>
      <c r="AJ78" s="84"/>
      <c r="AK78" s="84"/>
      <c r="AL78" s="84"/>
      <c r="AM78" s="84"/>
      <c r="AN78" s="84"/>
      <c r="AO78" s="84"/>
      <c r="AP78" s="84"/>
      <c r="AQ78" s="84"/>
      <c r="AR78" s="84"/>
      <c r="AS78" s="84"/>
      <c r="AT78" s="84"/>
      <c r="AU78" s="84"/>
      <c r="AV78" s="84"/>
      <c r="AW78" s="84"/>
      <c r="AX78" s="84"/>
      <c r="AY78" s="84"/>
      <c r="AZ78" s="84"/>
    </row>
    <row r="79" spans="2:52" ht="12.2" customHeight="1" x14ac:dyDescent="0.25">
      <c r="B79" s="18">
        <f>'Basic Information'!D37</f>
        <v>0</v>
      </c>
      <c r="E79" s="232"/>
      <c r="F79" s="155">
        <f>SUMIF(Package!$C$48:$C$56,'Package Budget'!$B79,Package!D$48:D$56)</f>
        <v>0</v>
      </c>
      <c r="G79" s="232"/>
      <c r="H79" s="155">
        <f>SUMIF(Package!$C$48:$C$56,'Package Budget'!$B79,Package!E$48:E$56)</f>
        <v>0</v>
      </c>
      <c r="I79" s="232"/>
      <c r="J79" s="155">
        <f>SUMIF(Package!$C$48:$C$56,'Package Budget'!$B79,Package!F$48:F$56)</f>
        <v>0</v>
      </c>
      <c r="K79" s="232"/>
      <c r="L79" s="155">
        <f>SUMIF(Package!$C$48:$C$56,'Package Budget'!$B79,Package!G$48:G$56)</f>
        <v>0</v>
      </c>
      <c r="M79" s="232"/>
      <c r="N79" s="155">
        <f>SUMIF(Package!$C$48:$C$56,'Package Budget'!$B79,Package!H$48:H$56)</f>
        <v>0</v>
      </c>
      <c r="O79" s="232"/>
      <c r="P79" s="155">
        <f>SUMIF(Package!$C$48:$C$56,'Package Budget'!$B79,Package!I$48:I$56)</f>
        <v>0</v>
      </c>
      <c r="Q79" s="232"/>
      <c r="R79" s="155">
        <f>SUMIF(Package!$C$48:$C$56,'Package Budget'!$B79,Package!J$48:J$56)</f>
        <v>0</v>
      </c>
      <c r="S79" s="232"/>
      <c r="T79" s="155">
        <f>SUMIF(Package!$C$48:$C$56,'Package Budget'!$B79,Package!K$48:K$56)</f>
        <v>0</v>
      </c>
      <c r="U79" s="232"/>
      <c r="V79" s="155">
        <f>SUMIF(Package!$C$48:$C$56,'Package Budget'!$B79,Package!L$48:L$56)</f>
        <v>0</v>
      </c>
      <c r="W79" s="232"/>
      <c r="X79" s="155">
        <f>SUMIF(Package!$C$48:$C$56,'Package Budget'!$B79,Package!M$48:M$56)</f>
        <v>0</v>
      </c>
      <c r="Y79" s="232"/>
      <c r="Z79" s="155">
        <f>SUMIF(Package!$C$48:$C$56,'Package Budget'!$B79,Package!N$48:N$56)</f>
        <v>0</v>
      </c>
      <c r="AA79" s="232"/>
      <c r="AB79" s="155">
        <f>SUMIF(Package!$C$48:$C$56,'Package Budget'!$B79,Package!O$48:O$56)</f>
        <v>0</v>
      </c>
      <c r="AC79" s="19">
        <f>SUM(F79,H79,J79,T79,V79,X79,Z79,AB79,L79,N79,P79,R79)</f>
        <v>0</v>
      </c>
      <c r="AD79" s="28"/>
      <c r="AE79" s="89"/>
      <c r="AG79" s="84"/>
      <c r="AH79" s="168"/>
      <c r="AI79" s="166"/>
      <c r="AJ79" s="84"/>
      <c r="AK79" s="84"/>
      <c r="AL79" s="84"/>
      <c r="AM79" s="84"/>
      <c r="AN79" s="84"/>
      <c r="AO79" s="84"/>
      <c r="AP79" s="84"/>
      <c r="AQ79" s="84"/>
      <c r="AR79" s="84"/>
      <c r="AS79" s="84"/>
      <c r="AT79" s="84"/>
      <c r="AU79" s="84"/>
      <c r="AV79" s="84"/>
      <c r="AW79" s="84"/>
      <c r="AX79" s="84"/>
      <c r="AY79" s="84"/>
      <c r="AZ79" s="84"/>
    </row>
    <row r="80" spans="2:52" ht="12.2" customHeight="1" x14ac:dyDescent="0.25">
      <c r="B80" s="18">
        <f>'Basic Information'!D38</f>
        <v>0</v>
      </c>
      <c r="E80" s="232"/>
      <c r="F80" s="155">
        <f>SUMIF(Package!$C$48:$C$56,'Package Budget'!$B80,Package!D$48:D$56)</f>
        <v>0</v>
      </c>
      <c r="G80" s="232"/>
      <c r="H80" s="155">
        <f>SUMIF(Package!$C$48:$C$56,'Package Budget'!$B80,Package!E$48:E$56)</f>
        <v>0</v>
      </c>
      <c r="I80" s="232"/>
      <c r="J80" s="155">
        <f>SUMIF(Package!$C$48:$C$56,'Package Budget'!$B80,Package!F$48:F$56)</f>
        <v>0</v>
      </c>
      <c r="K80" s="232"/>
      <c r="L80" s="155">
        <f>SUMIF(Package!$C$48:$C$56,'Package Budget'!$B80,Package!G$48:G$56)</f>
        <v>0</v>
      </c>
      <c r="M80" s="232"/>
      <c r="N80" s="155">
        <f>SUMIF(Package!$C$48:$C$56,'Package Budget'!$B80,Package!H$48:H$56)</f>
        <v>0</v>
      </c>
      <c r="O80" s="232"/>
      <c r="P80" s="155">
        <f>SUMIF(Package!$C$48:$C$56,'Package Budget'!$B80,Package!I$48:I$56)</f>
        <v>0</v>
      </c>
      <c r="Q80" s="232"/>
      <c r="R80" s="155">
        <f>SUMIF(Package!$C$48:$C$56,'Package Budget'!$B80,Package!J$48:J$56)</f>
        <v>0</v>
      </c>
      <c r="S80" s="232"/>
      <c r="T80" s="155">
        <f>SUMIF(Package!$C$48:$C$56,'Package Budget'!$B80,Package!K$48:K$56)</f>
        <v>0</v>
      </c>
      <c r="U80" s="232"/>
      <c r="V80" s="155">
        <f>SUMIF(Package!$C$48:$C$56,'Package Budget'!$B80,Package!L$48:L$56)</f>
        <v>0</v>
      </c>
      <c r="W80" s="232"/>
      <c r="X80" s="155">
        <f>SUMIF(Package!$C$48:$C$56,'Package Budget'!$B80,Package!M$48:M$56)</f>
        <v>0</v>
      </c>
      <c r="Y80" s="232"/>
      <c r="Z80" s="155">
        <f>SUMIF(Package!$C$48:$C$56,'Package Budget'!$B80,Package!N$48:N$56)</f>
        <v>0</v>
      </c>
      <c r="AA80" s="232"/>
      <c r="AB80" s="155">
        <f>SUMIF(Package!$C$48:$C$56,'Package Budget'!$B80,Package!O$48:O$56)</f>
        <v>0</v>
      </c>
      <c r="AC80" s="19">
        <f>SUM(F80,H80,J80,T80,V80,X80,Z80,AB80,L80,N80,P80,R80)</f>
        <v>0</v>
      </c>
      <c r="AD80" s="28"/>
      <c r="AE80" s="89"/>
      <c r="AG80" s="84"/>
      <c r="AH80" s="168"/>
      <c r="AI80" s="166"/>
      <c r="AJ80" s="84"/>
      <c r="AK80" s="84"/>
      <c r="AL80" s="84"/>
      <c r="AM80" s="84"/>
      <c r="AN80" s="84"/>
      <c r="AO80" s="84"/>
      <c r="AP80" s="84"/>
      <c r="AQ80" s="84"/>
      <c r="AR80" s="84"/>
      <c r="AS80" s="84"/>
      <c r="AT80" s="84"/>
      <c r="AU80" s="84"/>
      <c r="AV80" s="84"/>
      <c r="AW80" s="84"/>
      <c r="AX80" s="84"/>
      <c r="AY80" s="84"/>
      <c r="AZ80" s="84"/>
    </row>
    <row r="81" spans="1:52" s="27" customFormat="1" ht="12.2" customHeight="1" x14ac:dyDescent="0.2">
      <c r="A81" s="41"/>
      <c r="B81" s="21" t="s">
        <v>33</v>
      </c>
      <c r="C81" s="137"/>
      <c r="D81" s="21"/>
      <c r="E81" s="230"/>
      <c r="F81" s="23">
        <f>SUM(F67:F80)</f>
        <v>0</v>
      </c>
      <c r="G81" s="230"/>
      <c r="H81" s="23">
        <f>SUM(H67:H80)</f>
        <v>0</v>
      </c>
      <c r="I81" s="230"/>
      <c r="J81" s="23">
        <f>SUM(J67:J80)</f>
        <v>0</v>
      </c>
      <c r="K81" s="230"/>
      <c r="L81" s="23">
        <f>SUM(L67:L80)</f>
        <v>12500</v>
      </c>
      <c r="M81" s="230"/>
      <c r="N81" s="23">
        <f>SUM(N67:N80)</f>
        <v>0</v>
      </c>
      <c r="O81" s="230"/>
      <c r="P81" s="23">
        <f>SUM(P67:P80)</f>
        <v>0</v>
      </c>
      <c r="Q81" s="230"/>
      <c r="R81" s="23">
        <f>SUM(R67:R80)</f>
        <v>0</v>
      </c>
      <c r="S81" s="230"/>
      <c r="T81" s="23">
        <f>SUM(T67:T80)</f>
        <v>0</v>
      </c>
      <c r="U81" s="230"/>
      <c r="V81" s="23">
        <f>SUM(V67:V80)</f>
        <v>0</v>
      </c>
      <c r="W81" s="230"/>
      <c r="X81" s="23">
        <f>SUM(X67:X80)</f>
        <v>0</v>
      </c>
      <c r="Y81" s="230"/>
      <c r="Z81" s="23">
        <f>SUM(Z67:Z80)</f>
        <v>0</v>
      </c>
      <c r="AA81" s="230"/>
      <c r="AB81" s="23">
        <f>SUM(AB67:AB80)</f>
        <v>0</v>
      </c>
      <c r="AC81" s="24">
        <f>SUM(AC67:AC80)</f>
        <v>12500</v>
      </c>
      <c r="AD81" s="28"/>
      <c r="AE81" s="89"/>
      <c r="AG81" s="32"/>
      <c r="AH81" s="168">
        <f t="shared" si="11"/>
        <v>0</v>
      </c>
      <c r="AI81" s="166"/>
      <c r="AJ81" s="32"/>
      <c r="AK81" s="32"/>
      <c r="AL81" s="32"/>
      <c r="AM81" s="32"/>
      <c r="AN81" s="32"/>
      <c r="AO81" s="32"/>
      <c r="AP81" s="32"/>
      <c r="AQ81" s="32"/>
      <c r="AR81" s="32"/>
      <c r="AS81" s="32"/>
      <c r="AT81" s="32"/>
      <c r="AU81" s="32"/>
      <c r="AV81" s="32"/>
      <c r="AW81" s="32"/>
      <c r="AX81" s="32"/>
      <c r="AY81" s="32"/>
      <c r="AZ81" s="32"/>
    </row>
    <row r="82" spans="1:52" ht="12.2" customHeight="1" x14ac:dyDescent="0.25">
      <c r="E82" s="231"/>
      <c r="F82" s="47"/>
      <c r="G82" s="231"/>
      <c r="H82" s="47"/>
      <c r="I82" s="231"/>
      <c r="J82" s="47"/>
      <c r="K82" s="231"/>
      <c r="L82" s="47"/>
      <c r="M82" s="231"/>
      <c r="N82" s="47"/>
      <c r="O82" s="231"/>
      <c r="P82" s="47"/>
      <c r="Q82" s="231"/>
      <c r="R82" s="47"/>
      <c r="S82" s="231"/>
      <c r="T82" s="47"/>
      <c r="U82" s="231"/>
      <c r="V82" s="47"/>
      <c r="W82" s="231"/>
      <c r="X82" s="47"/>
      <c r="Y82" s="231"/>
      <c r="Z82" s="47"/>
      <c r="AA82" s="231"/>
      <c r="AB82" s="47"/>
      <c r="AC82" s="49"/>
      <c r="AD82" s="28"/>
      <c r="AE82" s="89"/>
      <c r="AG82" s="84"/>
      <c r="AH82" s="168">
        <f t="shared" si="11"/>
        <v>0</v>
      </c>
      <c r="AI82" s="166"/>
      <c r="AJ82" s="84"/>
      <c r="AK82" s="84"/>
      <c r="AL82" s="84"/>
      <c r="AM82" s="84"/>
      <c r="AN82" s="84"/>
      <c r="AO82" s="84"/>
      <c r="AP82" s="84"/>
      <c r="AQ82" s="84"/>
      <c r="AR82" s="84"/>
      <c r="AS82" s="84"/>
      <c r="AT82" s="84"/>
      <c r="AU82" s="84"/>
      <c r="AV82" s="84"/>
      <c r="AW82" s="84"/>
      <c r="AX82" s="84"/>
      <c r="AY82" s="84"/>
      <c r="AZ82" s="84"/>
    </row>
    <row r="83" spans="1:52" s="26" customFormat="1" ht="12.2" customHeight="1" x14ac:dyDescent="0.2">
      <c r="A83" s="42"/>
      <c r="B83" s="43"/>
      <c r="C83" s="139"/>
      <c r="D83" s="17"/>
      <c r="E83" s="232"/>
      <c r="F83" s="47"/>
      <c r="G83" s="232"/>
      <c r="H83" s="47"/>
      <c r="I83" s="232"/>
      <c r="J83" s="47"/>
      <c r="K83" s="232"/>
      <c r="L83" s="47"/>
      <c r="M83" s="232"/>
      <c r="N83" s="47"/>
      <c r="O83" s="232"/>
      <c r="P83" s="47"/>
      <c r="Q83" s="232"/>
      <c r="R83" s="47"/>
      <c r="S83" s="232"/>
      <c r="T83" s="47"/>
      <c r="U83" s="232"/>
      <c r="V83" s="47"/>
      <c r="W83" s="232"/>
      <c r="X83" s="47"/>
      <c r="Y83" s="232"/>
      <c r="Z83" s="47"/>
      <c r="AA83" s="232"/>
      <c r="AB83" s="47"/>
      <c r="AC83" s="46"/>
      <c r="AD83" s="31"/>
      <c r="AE83" s="90"/>
      <c r="AH83" s="168">
        <f>SUM(F83,H83,J83,L83,N83,P83,R83,T83,V83,X83,Z83,AB83)-AC83</f>
        <v>0</v>
      </c>
      <c r="AI83" s="166"/>
    </row>
    <row r="84" spans="1:52" ht="12.2" customHeight="1" x14ac:dyDescent="0.25">
      <c r="E84" s="231"/>
      <c r="F84" s="34"/>
      <c r="G84" s="231"/>
      <c r="H84" s="34"/>
      <c r="I84" s="231"/>
      <c r="J84" s="34"/>
      <c r="K84" s="231"/>
      <c r="L84" s="34"/>
      <c r="M84" s="231"/>
      <c r="N84" s="34"/>
      <c r="O84" s="231"/>
      <c r="P84" s="34"/>
      <c r="Q84" s="231"/>
      <c r="R84" s="34"/>
      <c r="S84" s="231"/>
      <c r="T84" s="34"/>
      <c r="U84" s="231"/>
      <c r="V84" s="34"/>
      <c r="W84" s="231"/>
      <c r="X84" s="34"/>
      <c r="Y84" s="231"/>
      <c r="Z84" s="34"/>
      <c r="AA84" s="231"/>
      <c r="AB84" s="34"/>
      <c r="AC84" s="35"/>
      <c r="AE84" s="29"/>
      <c r="AH84" s="168">
        <f>SUM(F84,H84,J84,L84,N84,P84,R84,T84,V84,X84,Z84,AB84)-AC84</f>
        <v>0</v>
      </c>
      <c r="AI84" s="166"/>
    </row>
    <row r="85" spans="1:52" s="124" customFormat="1" ht="15" customHeight="1" x14ac:dyDescent="0.2">
      <c r="A85" s="121"/>
      <c r="B85" s="36" t="s">
        <v>4</v>
      </c>
      <c r="C85" s="140"/>
      <c r="D85" s="37"/>
      <c r="E85" s="234"/>
      <c r="F85" s="38">
        <f>SUM(F62,F81)</f>
        <v>0</v>
      </c>
      <c r="G85" s="234"/>
      <c r="H85" s="38">
        <f>SUM(H62,H81)</f>
        <v>0</v>
      </c>
      <c r="I85" s="234"/>
      <c r="J85" s="38">
        <f>SUM(J62,J81)</f>
        <v>0</v>
      </c>
      <c r="K85" s="234"/>
      <c r="L85" s="38">
        <f>SUM(L62,L81)</f>
        <v>15500</v>
      </c>
      <c r="M85" s="234"/>
      <c r="N85" s="38">
        <f>SUM(N62,N81)</f>
        <v>0</v>
      </c>
      <c r="O85" s="234"/>
      <c r="P85" s="38">
        <f>SUM(P62,P81)</f>
        <v>0</v>
      </c>
      <c r="Q85" s="234"/>
      <c r="R85" s="38">
        <f>SUM(R62,R81)</f>
        <v>0</v>
      </c>
      <c r="S85" s="234"/>
      <c r="T85" s="38">
        <f>SUM(T62,T81)</f>
        <v>0</v>
      </c>
      <c r="U85" s="234"/>
      <c r="V85" s="38">
        <f>SUM(V62,V81)</f>
        <v>0</v>
      </c>
      <c r="W85" s="234"/>
      <c r="X85" s="38">
        <f>SUM(X62,X81)</f>
        <v>0</v>
      </c>
      <c r="Y85" s="234"/>
      <c r="Z85" s="38">
        <f>SUM(Z62,Z81)</f>
        <v>0</v>
      </c>
      <c r="AA85" s="234"/>
      <c r="AB85" s="38">
        <f>SUM(AB62,AB81)</f>
        <v>0</v>
      </c>
      <c r="AC85" s="388">
        <f>SUM(AC62,AC81)</f>
        <v>15500</v>
      </c>
      <c r="AD85" s="50"/>
      <c r="AE85" s="122"/>
      <c r="AH85" s="168">
        <f>SUM(F85,H85,J85,L85,N85,P85,R85,T85,V85,X85,Z85,AB85)-AC85</f>
        <v>0</v>
      </c>
      <c r="AI85" s="172"/>
    </row>
    <row r="86" spans="1:52" s="123" customFormat="1" ht="15" customHeight="1" x14ac:dyDescent="0.25">
      <c r="A86" s="156"/>
      <c r="B86" s="157"/>
      <c r="C86" s="158"/>
      <c r="D86" s="159"/>
      <c r="E86" s="235"/>
      <c r="F86" s="91"/>
      <c r="G86" s="235"/>
      <c r="H86" s="91"/>
      <c r="I86" s="235"/>
      <c r="J86" s="91"/>
      <c r="K86" s="235"/>
      <c r="L86" s="91"/>
      <c r="M86" s="235"/>
      <c r="N86" s="91"/>
      <c r="O86" s="235"/>
      <c r="P86" s="91"/>
      <c r="Q86" s="235"/>
      <c r="R86" s="91"/>
      <c r="S86" s="235"/>
      <c r="T86" s="91"/>
      <c r="U86" s="235"/>
      <c r="V86" s="91"/>
      <c r="W86" s="235"/>
      <c r="X86" s="91"/>
      <c r="Y86" s="235"/>
      <c r="Z86" s="91"/>
      <c r="AA86" s="235"/>
      <c r="AB86" s="91"/>
      <c r="AC86" s="160"/>
      <c r="AD86" s="161"/>
      <c r="AE86" s="162"/>
      <c r="AH86" s="173">
        <f>SUM(AH9:AH85)</f>
        <v>0</v>
      </c>
      <c r="AI86" s="173">
        <f>SUM(AI9:AI85)</f>
        <v>0</v>
      </c>
    </row>
    <row r="87" spans="1:52" ht="11.25" x14ac:dyDescent="0.2">
      <c r="B87" s="52"/>
      <c r="X87" s="85"/>
      <c r="AB87" s="54"/>
      <c r="AD87" s="55"/>
      <c r="AF87" s="18"/>
    </row>
    <row r="88" spans="1:52" ht="11.25" x14ac:dyDescent="0.2">
      <c r="B88" s="48"/>
      <c r="D88" s="174" t="s">
        <v>31</v>
      </c>
      <c r="E88" s="236"/>
      <c r="F88" s="175">
        <f>SUM(F9:F60,F66:F80)-F85</f>
        <v>0</v>
      </c>
      <c r="G88" s="236"/>
      <c r="H88" s="175">
        <f t="shared" ref="H88" si="14">SUM(H9:H60,H66:H80)-H85</f>
        <v>0</v>
      </c>
      <c r="I88" s="236"/>
      <c r="J88" s="175">
        <f t="shared" ref="J88" si="15">SUM(J9:J60,J66:J80)-J85</f>
        <v>0</v>
      </c>
      <c r="K88" s="236"/>
      <c r="L88" s="175">
        <f t="shared" ref="L88" si="16">SUM(L9:L60,L66:L80)-L85</f>
        <v>1000</v>
      </c>
      <c r="M88" s="236"/>
      <c r="N88" s="175">
        <f t="shared" ref="N88" si="17">SUM(N9:N60,N66:N80)-N85</f>
        <v>0</v>
      </c>
      <c r="O88" s="236"/>
      <c r="P88" s="175">
        <f t="shared" ref="P88" si="18">SUM(P9:P60,P66:P80)-P85</f>
        <v>0</v>
      </c>
      <c r="Q88" s="236"/>
      <c r="R88" s="175">
        <f t="shared" ref="R88" si="19">SUM(R9:R60,R66:R80)-R85</f>
        <v>0</v>
      </c>
      <c r="S88" s="236"/>
      <c r="T88" s="175">
        <f t="shared" ref="T88" si="20">SUM(T9:T60,T66:T80)-T85</f>
        <v>0</v>
      </c>
      <c r="U88" s="236"/>
      <c r="V88" s="175">
        <f t="shared" ref="V88" si="21">SUM(V9:V60,V66:V80)-V85</f>
        <v>0</v>
      </c>
      <c r="W88" s="236"/>
      <c r="X88" s="175">
        <f t="shared" ref="X88" si="22">SUM(X9:X60,X66:X80)-X85</f>
        <v>0</v>
      </c>
      <c r="Y88" s="236"/>
      <c r="Z88" s="175">
        <f t="shared" ref="Z88" si="23">SUM(Z9:Z60,Z66:Z80)-Z85</f>
        <v>0</v>
      </c>
      <c r="AA88" s="236"/>
      <c r="AB88" s="175">
        <f t="shared" ref="AB88:AC88" si="24">SUM(AB9:AB60,AB66:AB80)-AB85</f>
        <v>0</v>
      </c>
      <c r="AC88" s="175">
        <f t="shared" si="24"/>
        <v>1000</v>
      </c>
      <c r="AD88" s="171">
        <f>SUM(E88:AC88)</f>
        <v>2000</v>
      </c>
      <c r="AF88" s="18"/>
    </row>
    <row r="89" spans="1:52" ht="11.25" x14ac:dyDescent="0.2">
      <c r="B89" s="48"/>
      <c r="W89" s="239"/>
      <c r="X89" s="30"/>
      <c r="AB89" s="54"/>
      <c r="AD89" s="31"/>
      <c r="AF89" s="18"/>
    </row>
    <row r="90" spans="1:52" ht="11.25" x14ac:dyDescent="0.2">
      <c r="B90" s="48"/>
      <c r="AB90" s="54"/>
      <c r="AD90" s="56"/>
      <c r="AE90" s="56"/>
      <c r="AF90" s="18"/>
    </row>
    <row r="91" spans="1:52" ht="11.25" x14ac:dyDescent="0.2">
      <c r="B91" s="48"/>
      <c r="AB91" s="54"/>
      <c r="AD91" s="56"/>
      <c r="AE91" s="56"/>
      <c r="AF91" s="18"/>
    </row>
    <row r="92" spans="1:52" ht="11.25" customHeight="1" x14ac:dyDescent="0.2">
      <c r="B92" s="48"/>
      <c r="AB92" s="51"/>
      <c r="AD92" s="125"/>
      <c r="AE92" s="126"/>
      <c r="AF92" s="18"/>
    </row>
    <row r="93" spans="1:52" ht="11.25" x14ac:dyDescent="0.2">
      <c r="AF93" s="18"/>
    </row>
    <row r="94" spans="1:52" ht="11.25" x14ac:dyDescent="0.2">
      <c r="AF94" s="18"/>
    </row>
    <row r="95" spans="1:52" ht="11.25" x14ac:dyDescent="0.2">
      <c r="AF95" s="18"/>
    </row>
    <row r="96" spans="1:52" ht="11.25" x14ac:dyDescent="0.2">
      <c r="AF96" s="18"/>
    </row>
    <row r="97" spans="32:32" ht="11.25" x14ac:dyDescent="0.2">
      <c r="AF97" s="18"/>
    </row>
    <row r="98" spans="32:32" ht="11.25" x14ac:dyDescent="0.2">
      <c r="AF98" s="18"/>
    </row>
    <row r="99" spans="32:32" ht="11.25" x14ac:dyDescent="0.2">
      <c r="AF99" s="18"/>
    </row>
    <row r="100" spans="32:32" ht="11.25" x14ac:dyDescent="0.2">
      <c r="AF100" s="18"/>
    </row>
  </sheetData>
  <sheetProtection sheet="1" objects="1" scenarios="1" formatCells="0" formatColumns="0" formatRows="0"/>
  <conditionalFormatting sqref="B9:B61">
    <cfRule type="cellIs" dxfId="65" priority="1" stopIfTrue="1" operator="equal">
      <formula>0</formula>
    </cfRule>
  </conditionalFormatting>
  <dataValidations count="1">
    <dataValidation showInputMessage="1" showErrorMessage="1" sqref="B9:B60"/>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A1:AZ100"/>
  <sheetViews>
    <sheetView zoomScale="80" zoomScaleNormal="80" workbookViewId="0">
      <selection activeCell="B3" sqref="B3"/>
    </sheetView>
  </sheetViews>
  <sheetFormatPr defaultRowHeight="15" x14ac:dyDescent="0.25"/>
  <cols>
    <col min="1" max="1" width="8" style="41" customWidth="1"/>
    <col min="2" max="2" width="26.140625" style="18" customWidth="1"/>
    <col min="3" max="3" width="9.85546875" style="138" customWidth="1"/>
    <col min="4" max="4" width="7" style="18" customWidth="1"/>
    <col min="5" max="5" width="7.140625" style="225" customWidth="1"/>
    <col min="6" max="6" width="8.28515625" style="53" customWidth="1"/>
    <col min="7" max="7" width="7.140625" style="225" customWidth="1"/>
    <col min="8" max="8" width="8.28515625" style="53" customWidth="1"/>
    <col min="9" max="9" width="7.140625" style="225" customWidth="1"/>
    <col min="10" max="10" width="8.28515625" style="53" customWidth="1"/>
    <col min="11" max="11" width="7.140625" style="225" customWidth="1"/>
    <col min="12" max="12" width="8.28515625" style="53" customWidth="1"/>
    <col min="13" max="13" width="7.140625" style="225" customWidth="1"/>
    <col min="14" max="14" width="8.28515625" style="53" customWidth="1"/>
    <col min="15" max="15" width="7.140625" style="225" customWidth="1"/>
    <col min="16" max="16" width="8.28515625" style="53" customWidth="1"/>
    <col min="17" max="17" width="7.140625" style="225" customWidth="1"/>
    <col min="18" max="18" width="8.28515625" style="53" customWidth="1"/>
    <col min="19" max="19" width="7.140625" style="225" customWidth="1"/>
    <col min="20" max="20" width="8.28515625" style="53" customWidth="1"/>
    <col min="21" max="21" width="7.140625" style="225" customWidth="1"/>
    <col min="22" max="22" width="8.28515625" style="53" customWidth="1"/>
    <col min="23" max="23" width="7.140625" style="225" customWidth="1"/>
    <col min="24" max="24" width="8.28515625" style="53" customWidth="1"/>
    <col min="25" max="25" width="7.85546875" style="225" customWidth="1"/>
    <col min="26" max="26" width="8.28515625" style="53" customWidth="1"/>
    <col min="27" max="27" width="7.140625" style="225" customWidth="1"/>
    <col min="28" max="28" width="8.28515625" style="53" customWidth="1"/>
    <col min="29" max="29" width="15.7109375" style="53" customWidth="1"/>
    <col min="30" max="30" width="7.28515625" style="120" customWidth="1"/>
    <col min="31" max="31" width="6.7109375" style="108" customWidth="1"/>
    <col min="32" max="32" width="9.140625" style="202"/>
    <col min="33" max="33" width="7.42578125" style="18" customWidth="1"/>
    <col min="34" max="34" width="5.7109375" style="17" customWidth="1"/>
    <col min="35" max="35" width="6.5703125" style="18" customWidth="1"/>
    <col min="36" max="16384" width="9.140625" style="18"/>
  </cols>
  <sheetData>
    <row r="1" spans="1:35" x14ac:dyDescent="0.25">
      <c r="B1" s="153" t="str">
        <f>Promote!C3</f>
        <v>BUSINESS PLANNING FOR HEALTH:  MSH</v>
      </c>
      <c r="C1" s="102"/>
      <c r="D1" s="103"/>
      <c r="AD1" s="104"/>
      <c r="AE1" s="53"/>
    </row>
    <row r="2" spans="1:35" x14ac:dyDescent="0.25">
      <c r="B2" s="154" t="str">
        <f>Promote!C5</f>
        <v>Step 4:  Promote the Product or Service</v>
      </c>
      <c r="C2" s="129"/>
      <c r="D2" s="103"/>
      <c r="F2" s="106"/>
      <c r="AC2" s="107"/>
      <c r="AD2" s="104"/>
    </row>
    <row r="3" spans="1:35" x14ac:dyDescent="0.25">
      <c r="B3" s="109"/>
      <c r="C3" s="129"/>
      <c r="D3" s="103"/>
      <c r="F3" s="106"/>
      <c r="G3" s="238"/>
      <c r="H3" s="34"/>
      <c r="I3" s="238"/>
      <c r="J3" s="34"/>
      <c r="K3" s="238"/>
      <c r="L3" s="34"/>
      <c r="M3" s="238"/>
      <c r="N3" s="34"/>
      <c r="O3" s="238"/>
      <c r="P3" s="34"/>
      <c r="Q3" s="238"/>
      <c r="R3" s="34"/>
      <c r="S3" s="238"/>
      <c r="T3" s="34"/>
      <c r="U3" s="238"/>
      <c r="V3" s="34"/>
      <c r="W3" s="238"/>
      <c r="X3" s="34"/>
      <c r="Y3" s="238"/>
      <c r="Z3" s="34"/>
      <c r="AA3" s="240"/>
      <c r="AB3" s="34"/>
      <c r="AC3" s="107"/>
      <c r="AD3" s="110"/>
      <c r="AE3" s="59"/>
    </row>
    <row r="4" spans="1:35" s="114" customFormat="1" ht="12.2" customHeight="1" x14ac:dyDescent="0.2">
      <c r="A4" s="111"/>
      <c r="B4" s="112"/>
      <c r="C4" s="130"/>
      <c r="D4" s="57"/>
      <c r="E4" s="226">
        <f>'Basic Information'!D17</f>
        <v>42964</v>
      </c>
      <c r="F4" s="205"/>
      <c r="G4" s="226">
        <f>'Basic Information'!E17</f>
        <v>42995</v>
      </c>
      <c r="H4" s="205"/>
      <c r="I4" s="226">
        <f>'Basic Information'!F17</f>
        <v>43025</v>
      </c>
      <c r="J4" s="205"/>
      <c r="K4" s="226">
        <f>'Basic Information'!G17</f>
        <v>43056</v>
      </c>
      <c r="L4" s="205"/>
      <c r="M4" s="226">
        <f>'Basic Information'!H17</f>
        <v>43086</v>
      </c>
      <c r="N4" s="205"/>
      <c r="O4" s="226">
        <f>'Basic Information'!I17</f>
        <v>43117</v>
      </c>
      <c r="P4" s="205"/>
      <c r="Q4" s="226">
        <f>'Basic Information'!J17</f>
        <v>43148</v>
      </c>
      <c r="R4" s="205"/>
      <c r="S4" s="226">
        <f>'Basic Information'!K17</f>
        <v>43176</v>
      </c>
      <c r="T4" s="205"/>
      <c r="U4" s="226">
        <f>'Basic Information'!L17</f>
        <v>43207</v>
      </c>
      <c r="V4" s="205"/>
      <c r="W4" s="226">
        <f>'Basic Information'!M17</f>
        <v>43237</v>
      </c>
      <c r="X4" s="205"/>
      <c r="Y4" s="226">
        <f>'Basic Information'!N17</f>
        <v>43268</v>
      </c>
      <c r="Z4" s="205"/>
      <c r="AA4" s="226">
        <f>'Basic Information'!O17</f>
        <v>43298</v>
      </c>
      <c r="AB4" s="205"/>
      <c r="AC4" s="58" t="s">
        <v>15</v>
      </c>
      <c r="AD4" s="59"/>
      <c r="AE4" s="59"/>
      <c r="AH4" s="113"/>
    </row>
    <row r="5" spans="1:35" s="48" customFormat="1" ht="12.75" customHeight="1" x14ac:dyDescent="0.2">
      <c r="A5" s="115"/>
      <c r="B5" s="116"/>
      <c r="C5" s="131"/>
      <c r="D5" s="60"/>
      <c r="E5" s="61"/>
      <c r="F5" s="241"/>
      <c r="G5" s="61"/>
      <c r="H5" s="241"/>
      <c r="I5" s="61"/>
      <c r="J5" s="241"/>
      <c r="K5" s="61"/>
      <c r="L5" s="241"/>
      <c r="M5" s="61"/>
      <c r="N5" s="241"/>
      <c r="O5" s="61"/>
      <c r="P5" s="241"/>
      <c r="Q5" s="61"/>
      <c r="R5" s="241"/>
      <c r="S5" s="61"/>
      <c r="T5" s="241"/>
      <c r="U5" s="61"/>
      <c r="V5" s="241"/>
      <c r="W5" s="61"/>
      <c r="X5" s="241"/>
      <c r="Y5" s="61"/>
      <c r="Z5" s="241"/>
      <c r="AA5" s="61"/>
      <c r="AB5" s="62"/>
      <c r="AC5" s="63"/>
      <c r="AD5" s="64"/>
      <c r="AE5" s="64"/>
      <c r="AH5" s="117"/>
    </row>
    <row r="6" spans="1:35" ht="21.75" customHeight="1" x14ac:dyDescent="0.25">
      <c r="B6" s="118" t="s">
        <v>18</v>
      </c>
      <c r="C6" s="132"/>
      <c r="D6" s="65"/>
      <c r="E6" s="227" t="s">
        <v>24</v>
      </c>
      <c r="F6" s="66" t="s">
        <v>20</v>
      </c>
      <c r="G6" s="227" t="s">
        <v>24</v>
      </c>
      <c r="H6" s="66" t="s">
        <v>20</v>
      </c>
      <c r="I6" s="227" t="s">
        <v>24</v>
      </c>
      <c r="J6" s="66" t="s">
        <v>20</v>
      </c>
      <c r="K6" s="227" t="s">
        <v>24</v>
      </c>
      <c r="L6" s="66" t="s">
        <v>20</v>
      </c>
      <c r="M6" s="227" t="s">
        <v>24</v>
      </c>
      <c r="N6" s="66" t="s">
        <v>20</v>
      </c>
      <c r="O6" s="227" t="s">
        <v>24</v>
      </c>
      <c r="P6" s="66" t="s">
        <v>20</v>
      </c>
      <c r="Q6" s="227" t="s">
        <v>24</v>
      </c>
      <c r="R6" s="66" t="s">
        <v>20</v>
      </c>
      <c r="S6" s="227" t="s">
        <v>24</v>
      </c>
      <c r="T6" s="66" t="s">
        <v>20</v>
      </c>
      <c r="U6" s="227" t="s">
        <v>24</v>
      </c>
      <c r="V6" s="66" t="s">
        <v>20</v>
      </c>
      <c r="W6" s="227" t="s">
        <v>24</v>
      </c>
      <c r="X6" s="66" t="s">
        <v>20</v>
      </c>
      <c r="Y6" s="227" t="s">
        <v>24</v>
      </c>
      <c r="Z6" s="66" t="s">
        <v>20</v>
      </c>
      <c r="AA6" s="227" t="s">
        <v>24</v>
      </c>
      <c r="AB6" s="66" t="s">
        <v>20</v>
      </c>
      <c r="AC6" s="67" t="s">
        <v>21</v>
      </c>
      <c r="AD6" s="273" t="s">
        <v>24</v>
      </c>
      <c r="AE6" s="68" t="s">
        <v>22</v>
      </c>
      <c r="AG6" s="119"/>
      <c r="AH6" s="163" t="s">
        <v>31</v>
      </c>
      <c r="AI6" s="164" t="s">
        <v>31</v>
      </c>
    </row>
    <row r="7" spans="1:35" ht="12.2" customHeight="1" x14ac:dyDescent="0.25">
      <c r="B7" s="43"/>
      <c r="C7" s="133"/>
      <c r="D7" s="44"/>
      <c r="E7" s="228"/>
      <c r="F7" s="45"/>
      <c r="G7" s="228"/>
      <c r="H7" s="45"/>
      <c r="I7" s="228"/>
      <c r="J7" s="45"/>
      <c r="K7" s="228"/>
      <c r="L7" s="45"/>
      <c r="M7" s="228"/>
      <c r="N7" s="45"/>
      <c r="O7" s="228"/>
      <c r="P7" s="45"/>
      <c r="Q7" s="228"/>
      <c r="R7" s="45"/>
      <c r="S7" s="228"/>
      <c r="T7" s="45"/>
      <c r="U7" s="228"/>
      <c r="V7" s="45"/>
      <c r="W7" s="228"/>
      <c r="X7" s="45"/>
      <c r="Y7" s="228"/>
      <c r="Z7" s="45"/>
      <c r="AA7" s="228"/>
      <c r="AB7" s="45"/>
      <c r="AC7" s="69"/>
      <c r="AD7" s="70"/>
      <c r="AE7" s="29"/>
      <c r="AH7" s="165"/>
      <c r="AI7" s="166"/>
    </row>
    <row r="8" spans="1:35" ht="12.2" customHeight="1" x14ac:dyDescent="0.25">
      <c r="A8" s="204"/>
      <c r="B8" s="43" t="s">
        <v>109</v>
      </c>
      <c r="C8" s="133"/>
      <c r="D8" s="278"/>
      <c r="E8" s="233">
        <f>$AD8/12</f>
        <v>18.333333333333332</v>
      </c>
      <c r="F8" s="274"/>
      <c r="G8" s="233">
        <f>$AD8/12</f>
        <v>18.333333333333332</v>
      </c>
      <c r="H8" s="274"/>
      <c r="I8" s="233">
        <f>$AD8/12</f>
        <v>18.333333333333332</v>
      </c>
      <c r="J8" s="274"/>
      <c r="K8" s="233">
        <f>$AD8/12</f>
        <v>18.333333333333332</v>
      </c>
      <c r="L8" s="274"/>
      <c r="M8" s="233">
        <f>$AD8/12</f>
        <v>18.333333333333332</v>
      </c>
      <c r="N8" s="274"/>
      <c r="O8" s="233">
        <f>$AD8/12</f>
        <v>18.333333333333332</v>
      </c>
      <c r="P8" s="274"/>
      <c r="Q8" s="233">
        <f>$AD8/12</f>
        <v>18.333333333333332</v>
      </c>
      <c r="R8" s="274"/>
      <c r="S8" s="233">
        <f>$AD8/12</f>
        <v>18.333333333333332</v>
      </c>
      <c r="T8" s="274"/>
      <c r="U8" s="233">
        <f>$AD8/12</f>
        <v>18.333333333333332</v>
      </c>
      <c r="V8" s="274"/>
      <c r="W8" s="233">
        <f>$AD8/12</f>
        <v>18.333333333333332</v>
      </c>
      <c r="X8" s="274"/>
      <c r="Y8" s="233">
        <f>$AD8/12</f>
        <v>18.333333333333332</v>
      </c>
      <c r="Z8" s="274"/>
      <c r="AA8" s="233">
        <f>$AD8/12</f>
        <v>18.333333333333332</v>
      </c>
      <c r="AB8" s="274"/>
      <c r="AC8" s="275"/>
      <c r="AD8" s="276">
        <v>220</v>
      </c>
      <c r="AE8" s="277"/>
      <c r="AH8" s="167"/>
      <c r="AI8" s="166"/>
    </row>
    <row r="9" spans="1:35" ht="12.2" customHeight="1" x14ac:dyDescent="0.25">
      <c r="B9" s="203" t="str">
        <f>'Master Staff List'!C8</f>
        <v>Principal Technical Officer</v>
      </c>
      <c r="C9" s="134"/>
      <c r="D9" s="40"/>
      <c r="E9" s="228">
        <f>SUMIF(Promote!$C$15:$C$41,$B9,Promote!D$15:D$41)</f>
        <v>0</v>
      </c>
      <c r="F9" s="15">
        <f>IFERROR(VLOOKUP($B9,'Master Staff List'!$C$8:$D$57,2,FALSE),0)*E9</f>
        <v>0</v>
      </c>
      <c r="G9" s="228">
        <f>SUMIF(Promote!$C$15:$C$41,$B9,Promote!E$15:E$41)</f>
        <v>0</v>
      </c>
      <c r="H9" s="15">
        <f>IFERROR(VLOOKUP($B9,'Master Staff List'!$C$8:$D$57,2,FALSE),0)*G9</f>
        <v>0</v>
      </c>
      <c r="I9" s="228">
        <f>SUMIF(Promote!$C$15:$C$41,$B9,Promote!F$15:F$41)</f>
        <v>0</v>
      </c>
      <c r="J9" s="15">
        <f>IFERROR(VLOOKUP($B9,'Master Staff List'!$C$8:$D$57,2,FALSE),0)*I9</f>
        <v>0</v>
      </c>
      <c r="K9" s="228">
        <f>SUMIF(Promote!$C$15:$C$41,$B9,Promote!G$15:G$41)</f>
        <v>0</v>
      </c>
      <c r="L9" s="15">
        <f>IFERROR(VLOOKUP($B9,'Master Staff List'!$C$8:$D$57,2,FALSE),0)*K9</f>
        <v>0</v>
      </c>
      <c r="M9" s="228">
        <f>SUMIF(Promote!$C$15:$C$41,$B9,Promote!H$15:H$41)</f>
        <v>3</v>
      </c>
      <c r="N9" s="15">
        <f>IFERROR(VLOOKUP($B9,'Master Staff List'!$C$8:$D$57,2,FALSE),0)*M9</f>
        <v>1500</v>
      </c>
      <c r="O9" s="228">
        <f>SUMIF(Promote!$C$15:$C$41,$B9,Promote!I$15:I$41)</f>
        <v>0</v>
      </c>
      <c r="P9" s="15">
        <f>IFERROR(VLOOKUP($B9,'Master Staff List'!$C$8:$D$57,2,FALSE),0)*O9</f>
        <v>0</v>
      </c>
      <c r="Q9" s="228">
        <f>SUMIF(Promote!$C$15:$C$41,$B9,Promote!J$15:J$41)</f>
        <v>0</v>
      </c>
      <c r="R9" s="15">
        <f>IFERROR(VLOOKUP($B9,'Master Staff List'!$C$8:$D$57,2,FALSE),0)*Q9</f>
        <v>0</v>
      </c>
      <c r="S9" s="228">
        <f>SUMIF(Promote!$C$15:$C$41,$B9,Promote!K$15:K$41)</f>
        <v>0</v>
      </c>
      <c r="T9" s="15">
        <f>IFERROR(VLOOKUP($B9,'Master Staff List'!$C$8:$D$57,2,FALSE),0)*S9</f>
        <v>0</v>
      </c>
      <c r="U9" s="228">
        <f>SUMIF(Promote!$C$15:$C$41,$B9,Promote!L$15:L$41)</f>
        <v>0</v>
      </c>
      <c r="V9" s="15">
        <f>IFERROR(VLOOKUP($B9,'Master Staff List'!$C$8:$D$57,2,FALSE),0)*U9</f>
        <v>0</v>
      </c>
      <c r="W9" s="228">
        <f>SUMIF(Promote!$C$15:$C$41,$B9,Promote!M$15:M$41)</f>
        <v>0</v>
      </c>
      <c r="X9" s="15">
        <f>IFERROR(VLOOKUP($B9,'Master Staff List'!$C$8:$D$57,2,FALSE),0)*W9</f>
        <v>0</v>
      </c>
      <c r="Y9" s="228">
        <f>SUMIF(Promote!$C$15:$C$41,$B9,Promote!N$15:N$41)</f>
        <v>0</v>
      </c>
      <c r="Z9" s="15">
        <f>IFERROR(VLOOKUP($B9,'Master Staff List'!$C$8:$D$57,2,FALSE),0)*Y9</f>
        <v>0</v>
      </c>
      <c r="AA9" s="228">
        <f>SUMIF(Promote!$C$15:$C$41,$B9,Promote!O$15:O$41)</f>
        <v>0</v>
      </c>
      <c r="AB9" s="15">
        <f>IFERROR(VLOOKUP($B9,'Master Staff List'!$C$8:$D$57,2,FALSE),0)*AA9</f>
        <v>0</v>
      </c>
      <c r="AC9" s="19">
        <f>SUM(F9,H9,J9,T9,V9,X9,Z9,AB9,L9,N9,P9,R9)</f>
        <v>1500</v>
      </c>
      <c r="AD9" s="28">
        <f>SUM(E9,G9,I9,S9,U9,W9,Y9,AA9,K9,M9,O9,Q9)</f>
        <v>3</v>
      </c>
      <c r="AE9" s="29">
        <f>AD9/AD$8</f>
        <v>1.3636363636363636E-2</v>
      </c>
      <c r="AH9" s="168">
        <f>SUM(F9,H9,J9,L9,N9,P9,R9,T9,V9,X9,Z9,AB9)-AC9</f>
        <v>0</v>
      </c>
      <c r="AI9" s="169">
        <f>IF(AND(AD9&gt;0,AC9=0),1,0)</f>
        <v>0</v>
      </c>
    </row>
    <row r="10" spans="1:35" ht="12.2" customHeight="1" x14ac:dyDescent="0.25">
      <c r="B10" s="203" t="str">
        <f>'Master Staff List'!C9</f>
        <v>Senior Technical Officer</v>
      </c>
      <c r="C10" s="134"/>
      <c r="D10" s="40"/>
      <c r="E10" s="228">
        <f>SUMIF(Promote!$C$15:$C$41,$B10,Promote!D$15:D$41)</f>
        <v>0</v>
      </c>
      <c r="F10" s="15">
        <f>IFERROR(VLOOKUP($B10,'Master Staff List'!$C$8:$D$57,2,FALSE),0)*E10</f>
        <v>0</v>
      </c>
      <c r="G10" s="228">
        <f>SUMIF(Promote!$C$15:$C$41,$B10,Promote!E$15:E$41)</f>
        <v>0</v>
      </c>
      <c r="H10" s="15">
        <f>IFERROR(VLOOKUP($B10,'Master Staff List'!$C$8:$D$57,2,FALSE),0)*G10</f>
        <v>0</v>
      </c>
      <c r="I10" s="228">
        <f>SUMIF(Promote!$C$15:$C$41,$B10,Promote!F$15:F$41)</f>
        <v>0</v>
      </c>
      <c r="J10" s="15">
        <f>IFERROR(VLOOKUP($B10,'Master Staff List'!$C$8:$D$57,2,FALSE),0)*I10</f>
        <v>0</v>
      </c>
      <c r="K10" s="228">
        <f>SUMIF(Promote!$C$15:$C$41,$B10,Promote!G$15:G$41)</f>
        <v>0</v>
      </c>
      <c r="L10" s="15">
        <f>IFERROR(VLOOKUP($B10,'Master Staff List'!$C$8:$D$57,2,FALSE),0)*K10</f>
        <v>0</v>
      </c>
      <c r="M10" s="228">
        <f>SUMIF(Promote!$C$15:$C$41,$B10,Promote!H$15:H$41)</f>
        <v>0</v>
      </c>
      <c r="N10" s="15">
        <f>IFERROR(VLOOKUP($B10,'Master Staff List'!$C$8:$D$57,2,FALSE),0)*M10</f>
        <v>0</v>
      </c>
      <c r="O10" s="228">
        <f>SUMIF(Promote!$C$15:$C$41,$B10,Promote!I$15:I$41)</f>
        <v>0</v>
      </c>
      <c r="P10" s="15">
        <f>IFERROR(VLOOKUP($B10,'Master Staff List'!$C$8:$D$57,2,FALSE),0)*O10</f>
        <v>0</v>
      </c>
      <c r="Q10" s="228">
        <f>SUMIF(Promote!$C$15:$C$41,$B10,Promote!J$15:J$41)</f>
        <v>0</v>
      </c>
      <c r="R10" s="15">
        <f>IFERROR(VLOOKUP($B10,'Master Staff List'!$C$8:$D$57,2,FALSE),0)*Q10</f>
        <v>0</v>
      </c>
      <c r="S10" s="228">
        <f>SUMIF(Promote!$C$15:$C$41,$B10,Promote!K$15:K$41)</f>
        <v>0</v>
      </c>
      <c r="T10" s="15">
        <f>IFERROR(VLOOKUP($B10,'Master Staff List'!$C$8:$D$57,2,FALSE),0)*S10</f>
        <v>0</v>
      </c>
      <c r="U10" s="228">
        <f>SUMIF(Promote!$C$15:$C$41,$B10,Promote!L$15:L$41)</f>
        <v>0</v>
      </c>
      <c r="V10" s="15">
        <f>IFERROR(VLOOKUP($B10,'Master Staff List'!$C$8:$D$57,2,FALSE),0)*U10</f>
        <v>0</v>
      </c>
      <c r="W10" s="228">
        <f>SUMIF(Promote!$C$15:$C$41,$B10,Promote!M$15:M$41)</f>
        <v>0</v>
      </c>
      <c r="X10" s="15">
        <f>IFERROR(VLOOKUP($B10,'Master Staff List'!$C$8:$D$57,2,FALSE),0)*W10</f>
        <v>0</v>
      </c>
      <c r="Y10" s="228">
        <f>SUMIF(Promote!$C$15:$C$41,$B10,Promote!N$15:N$41)</f>
        <v>0</v>
      </c>
      <c r="Z10" s="15">
        <f>IFERROR(VLOOKUP($B10,'Master Staff List'!$C$8:$D$57,2,FALSE),0)*Y10</f>
        <v>0</v>
      </c>
      <c r="AA10" s="228">
        <f>SUMIF(Promote!$C$15:$C$41,$B10,Promote!O$15:O$41)</f>
        <v>0</v>
      </c>
      <c r="AB10" s="15">
        <f>IFERROR(VLOOKUP($B10,'Master Staff List'!$C$8:$D$57,2,FALSE),0)*AA10</f>
        <v>0</v>
      </c>
      <c r="AC10" s="19">
        <f>SUM(F10,H10,J10,T10,V10,X10,Z10,AB10,L10,N10,P10,R10)</f>
        <v>0</v>
      </c>
      <c r="AD10" s="28">
        <f>SUM(E10,G10,I10,S10,U10,W10,Y10,AA10,K10,M10,O10,Q10)</f>
        <v>0</v>
      </c>
      <c r="AE10" s="29">
        <f t="shared" ref="AE10:AE37" si="0">AD10/AD$8</f>
        <v>0</v>
      </c>
      <c r="AH10" s="168">
        <f t="shared" ref="AH10:AH37" si="1">SUM(F10,H10,J10,L10,N10,P10,R10,T10,V10,X10,Z10,AB10)-AC10</f>
        <v>0</v>
      </c>
      <c r="AI10" s="168">
        <f t="shared" ref="AI10:AI37" si="2">IF(AND(AD10&gt;0,AC10=0),1,0)</f>
        <v>0</v>
      </c>
    </row>
    <row r="11" spans="1:35" ht="12.2" customHeight="1" x14ac:dyDescent="0.25">
      <c r="B11" s="203" t="str">
        <f>'Master Staff List'!C10</f>
        <v>Technical Officer</v>
      </c>
      <c r="C11" s="134"/>
      <c r="D11" s="40"/>
      <c r="E11" s="228">
        <f>SUMIF(Promote!$C$15:$C$41,$B11,Promote!D$15:D$41)</f>
        <v>0</v>
      </c>
      <c r="F11" s="15">
        <f>IFERROR(VLOOKUP($B11,'Master Staff List'!$C$8:$D$57,2,FALSE),0)*E11</f>
        <v>0</v>
      </c>
      <c r="G11" s="228">
        <f>SUMIF(Promote!$C$15:$C$41,$B11,Promote!E$15:E$41)</f>
        <v>0</v>
      </c>
      <c r="H11" s="15">
        <f>IFERROR(VLOOKUP($B11,'Master Staff List'!$C$8:$D$57,2,FALSE),0)*G11</f>
        <v>0</v>
      </c>
      <c r="I11" s="228">
        <f>SUMIF(Promote!$C$15:$C$41,$B11,Promote!F$15:F$41)</f>
        <v>0</v>
      </c>
      <c r="J11" s="15">
        <f>IFERROR(VLOOKUP($B11,'Master Staff List'!$C$8:$D$57,2,FALSE),0)*I11</f>
        <v>0</v>
      </c>
      <c r="K11" s="228">
        <f>SUMIF(Promote!$C$15:$C$41,$B11,Promote!G$15:G$41)</f>
        <v>0</v>
      </c>
      <c r="L11" s="15">
        <f>IFERROR(VLOOKUP($B11,'Master Staff List'!$C$8:$D$57,2,FALSE),0)*K11</f>
        <v>0</v>
      </c>
      <c r="M11" s="228">
        <f>SUMIF(Promote!$C$15:$C$41,$B11,Promote!H$15:H$41)</f>
        <v>6</v>
      </c>
      <c r="N11" s="15">
        <f>IFERROR(VLOOKUP($B11,'Master Staff List'!$C$8:$D$57,2,FALSE),0)*M11</f>
        <v>1800</v>
      </c>
      <c r="O11" s="228">
        <f>SUMIF(Promote!$C$15:$C$41,$B11,Promote!I$15:I$41)</f>
        <v>0</v>
      </c>
      <c r="P11" s="15">
        <f>IFERROR(VLOOKUP($B11,'Master Staff List'!$C$8:$D$57,2,FALSE),0)*O11</f>
        <v>0</v>
      </c>
      <c r="Q11" s="228">
        <f>SUMIF(Promote!$C$15:$C$41,$B11,Promote!J$15:J$41)</f>
        <v>0</v>
      </c>
      <c r="R11" s="15">
        <f>IFERROR(VLOOKUP($B11,'Master Staff List'!$C$8:$D$57,2,FALSE),0)*Q11</f>
        <v>0</v>
      </c>
      <c r="S11" s="228">
        <f>SUMIF(Promote!$C$15:$C$41,$B11,Promote!K$15:K$41)</f>
        <v>0</v>
      </c>
      <c r="T11" s="15">
        <f>IFERROR(VLOOKUP($B11,'Master Staff List'!$C$8:$D$57,2,FALSE),0)*S11</f>
        <v>0</v>
      </c>
      <c r="U11" s="228">
        <f>SUMIF(Promote!$C$15:$C$41,$B11,Promote!L$15:L$41)</f>
        <v>0</v>
      </c>
      <c r="V11" s="15">
        <f>IFERROR(VLOOKUP($B11,'Master Staff List'!$C$8:$D$57,2,FALSE),0)*U11</f>
        <v>0</v>
      </c>
      <c r="W11" s="228">
        <f>SUMIF(Promote!$C$15:$C$41,$B11,Promote!M$15:M$41)</f>
        <v>0</v>
      </c>
      <c r="X11" s="15">
        <f>IFERROR(VLOOKUP($B11,'Master Staff List'!$C$8:$D$57,2,FALSE),0)*W11</f>
        <v>0</v>
      </c>
      <c r="Y11" s="228">
        <f>SUMIF(Promote!$C$15:$C$41,$B11,Promote!N$15:N$41)</f>
        <v>0</v>
      </c>
      <c r="Z11" s="15">
        <f>IFERROR(VLOOKUP($B11,'Master Staff List'!$C$8:$D$57,2,FALSE),0)*Y11</f>
        <v>0</v>
      </c>
      <c r="AA11" s="228">
        <f>SUMIF(Promote!$C$15:$C$41,$B11,Promote!O$15:O$41)</f>
        <v>0</v>
      </c>
      <c r="AB11" s="15">
        <f>IFERROR(VLOOKUP($B11,'Master Staff List'!$C$8:$D$57,2,FALSE),0)*AA11</f>
        <v>0</v>
      </c>
      <c r="AC11" s="19">
        <f>SUM(F11,H11,J11,T11,V11,X11,Z11,AB11,L11,N11,P11,R11)</f>
        <v>1800</v>
      </c>
      <c r="AD11" s="28">
        <f>SUM(E11,G11,I11,S11,U11,W11,Y11,AA11,K11,M11,O11,Q11)</f>
        <v>6</v>
      </c>
      <c r="AE11" s="29">
        <f t="shared" si="0"/>
        <v>2.7272727272727271E-2</v>
      </c>
      <c r="AH11" s="168">
        <f t="shared" si="1"/>
        <v>0</v>
      </c>
      <c r="AI11" s="168">
        <f t="shared" si="2"/>
        <v>0</v>
      </c>
    </row>
    <row r="12" spans="1:35" ht="12.2" customHeight="1" x14ac:dyDescent="0.25">
      <c r="B12" s="203" t="str">
        <f>'Master Staff List'!C11</f>
        <v>Content Expert</v>
      </c>
      <c r="C12" s="134"/>
      <c r="D12" s="40"/>
      <c r="E12" s="228">
        <f>SUMIF(Promote!$C$15:$C$41,$B12,Promote!D$15:D$41)</f>
        <v>0</v>
      </c>
      <c r="F12" s="15">
        <f>IFERROR(VLOOKUP($B12,'Master Staff List'!$C$8:$D$57,2,FALSE),0)*E12</f>
        <v>0</v>
      </c>
      <c r="G12" s="228">
        <f>SUMIF(Promote!$C$15:$C$41,$B12,Promote!E$15:E$41)</f>
        <v>0</v>
      </c>
      <c r="H12" s="15">
        <f>IFERROR(VLOOKUP($B12,'Master Staff List'!$C$8:$D$57,2,FALSE),0)*G12</f>
        <v>0</v>
      </c>
      <c r="I12" s="228">
        <f>SUMIF(Promote!$C$15:$C$41,$B12,Promote!F$15:F$41)</f>
        <v>0</v>
      </c>
      <c r="J12" s="15">
        <f>IFERROR(VLOOKUP($B12,'Master Staff List'!$C$8:$D$57,2,FALSE),0)*I12</f>
        <v>0</v>
      </c>
      <c r="K12" s="228">
        <f>SUMIF(Promote!$C$15:$C$41,$B12,Promote!G$15:G$41)</f>
        <v>0</v>
      </c>
      <c r="L12" s="15">
        <f>IFERROR(VLOOKUP($B12,'Master Staff List'!$C$8:$D$57,2,FALSE),0)*K12</f>
        <v>0</v>
      </c>
      <c r="M12" s="228">
        <f>SUMIF(Promote!$C$15:$C$41,$B12,Promote!H$15:H$41)</f>
        <v>0</v>
      </c>
      <c r="N12" s="15">
        <f>IFERROR(VLOOKUP($B12,'Master Staff List'!$C$8:$D$57,2,FALSE),0)*M12</f>
        <v>0</v>
      </c>
      <c r="O12" s="228">
        <f>SUMIF(Promote!$C$15:$C$41,$B12,Promote!I$15:I$41)</f>
        <v>0</v>
      </c>
      <c r="P12" s="15">
        <f>IFERROR(VLOOKUP($B12,'Master Staff List'!$C$8:$D$57,2,FALSE),0)*O12</f>
        <v>0</v>
      </c>
      <c r="Q12" s="228">
        <f>SUMIF(Promote!$C$15:$C$41,$B12,Promote!J$15:J$41)</f>
        <v>0</v>
      </c>
      <c r="R12" s="15">
        <f>IFERROR(VLOOKUP($B12,'Master Staff List'!$C$8:$D$57,2,FALSE),0)*Q12</f>
        <v>0</v>
      </c>
      <c r="S12" s="228">
        <f>SUMIF(Promote!$C$15:$C$41,$B12,Promote!K$15:K$41)</f>
        <v>0</v>
      </c>
      <c r="T12" s="15">
        <f>IFERROR(VLOOKUP($B12,'Master Staff List'!$C$8:$D$57,2,FALSE),0)*S12</f>
        <v>0</v>
      </c>
      <c r="U12" s="228">
        <f>SUMIF(Promote!$C$15:$C$41,$B12,Promote!L$15:L$41)</f>
        <v>0</v>
      </c>
      <c r="V12" s="15">
        <f>IFERROR(VLOOKUP($B12,'Master Staff List'!$C$8:$D$57,2,FALSE),0)*U12</f>
        <v>0</v>
      </c>
      <c r="W12" s="228">
        <f>SUMIF(Promote!$C$15:$C$41,$B12,Promote!M$15:M$41)</f>
        <v>0</v>
      </c>
      <c r="X12" s="15">
        <f>IFERROR(VLOOKUP($B12,'Master Staff List'!$C$8:$D$57,2,FALSE),0)*W12</f>
        <v>0</v>
      </c>
      <c r="Y12" s="228">
        <f>SUMIF(Promote!$C$15:$C$41,$B12,Promote!N$15:N$41)</f>
        <v>0</v>
      </c>
      <c r="Z12" s="15">
        <f>IFERROR(VLOOKUP($B12,'Master Staff List'!$C$8:$D$57,2,FALSE),0)*Y12</f>
        <v>0</v>
      </c>
      <c r="AA12" s="228">
        <f>SUMIF(Promote!$C$15:$C$41,$B12,Promote!O$15:O$41)</f>
        <v>0</v>
      </c>
      <c r="AB12" s="15">
        <f>IFERROR(VLOOKUP($B12,'Master Staff List'!$C$8:$D$57,2,FALSE),0)*AA12</f>
        <v>0</v>
      </c>
      <c r="AC12" s="19">
        <f>SUM(F12,H12,J12,T12,V12,X12,Z12,AB12,L12,N12,P12,R12)</f>
        <v>0</v>
      </c>
      <c r="AD12" s="28">
        <f>SUM(E12,G12,I12,S12,U12,W12,Y12,AA12,K12,M12,O12,Q12)</f>
        <v>0</v>
      </c>
      <c r="AE12" s="29">
        <f t="shared" si="0"/>
        <v>0</v>
      </c>
      <c r="AH12" s="168">
        <f t="shared" si="1"/>
        <v>0</v>
      </c>
      <c r="AI12" s="168">
        <f t="shared" si="2"/>
        <v>0</v>
      </c>
    </row>
    <row r="13" spans="1:35" ht="12.2" customHeight="1" x14ac:dyDescent="0.25">
      <c r="B13" s="203" t="str">
        <f>'Master Staff List'!C12</f>
        <v>Vice President</v>
      </c>
      <c r="C13" s="134"/>
      <c r="D13" s="40"/>
      <c r="E13" s="228">
        <f>SUMIF(Promote!$C$15:$C$41,$B13,Promote!D$15:D$41)</f>
        <v>0</v>
      </c>
      <c r="F13" s="15">
        <f>IFERROR(VLOOKUP($B13,'Master Staff List'!$C$8:$D$57,2,FALSE),0)*E13</f>
        <v>0</v>
      </c>
      <c r="G13" s="228">
        <f>SUMIF(Promote!$C$15:$C$41,$B13,Promote!E$15:E$41)</f>
        <v>0</v>
      </c>
      <c r="H13" s="15">
        <f>IFERROR(VLOOKUP($B13,'Master Staff List'!$C$8:$D$57,2,FALSE),0)*G13</f>
        <v>0</v>
      </c>
      <c r="I13" s="228">
        <f>SUMIF(Promote!$C$15:$C$41,$B13,Promote!F$15:F$41)</f>
        <v>0</v>
      </c>
      <c r="J13" s="15">
        <f>IFERROR(VLOOKUP($B13,'Master Staff List'!$C$8:$D$57,2,FALSE),0)*I13</f>
        <v>0</v>
      </c>
      <c r="K13" s="228">
        <f>SUMIF(Promote!$C$15:$C$41,$B13,Promote!G$15:G$41)</f>
        <v>0</v>
      </c>
      <c r="L13" s="15">
        <f>IFERROR(VLOOKUP($B13,'Master Staff List'!$C$8:$D$57,2,FALSE),0)*K13</f>
        <v>0</v>
      </c>
      <c r="M13" s="228">
        <f>SUMIF(Promote!$C$15:$C$41,$B13,Promote!H$15:H$41)</f>
        <v>3</v>
      </c>
      <c r="N13" s="15">
        <f>IFERROR(VLOOKUP($B13,'Master Staff List'!$C$8:$D$57,2,FALSE),0)*M13</f>
        <v>1800</v>
      </c>
      <c r="O13" s="228">
        <f>SUMIF(Promote!$C$15:$C$41,$B13,Promote!I$15:I$41)</f>
        <v>0</v>
      </c>
      <c r="P13" s="15">
        <f>IFERROR(VLOOKUP($B13,'Master Staff List'!$C$8:$D$57,2,FALSE),0)*O13</f>
        <v>0</v>
      </c>
      <c r="Q13" s="228">
        <f>SUMIF(Promote!$C$15:$C$41,$B13,Promote!J$15:J$41)</f>
        <v>0</v>
      </c>
      <c r="R13" s="15">
        <f>IFERROR(VLOOKUP($B13,'Master Staff List'!$C$8:$D$57,2,FALSE),0)*Q13</f>
        <v>0</v>
      </c>
      <c r="S13" s="228">
        <f>SUMIF(Promote!$C$15:$C$41,$B13,Promote!K$15:K$41)</f>
        <v>0</v>
      </c>
      <c r="T13" s="15">
        <f>IFERROR(VLOOKUP($B13,'Master Staff List'!$C$8:$D$57,2,FALSE),0)*S13</f>
        <v>0</v>
      </c>
      <c r="U13" s="228">
        <f>SUMIF(Promote!$C$15:$C$41,$B13,Promote!L$15:L$41)</f>
        <v>0</v>
      </c>
      <c r="V13" s="15">
        <f>IFERROR(VLOOKUP($B13,'Master Staff List'!$C$8:$D$57,2,FALSE),0)*U13</f>
        <v>0</v>
      </c>
      <c r="W13" s="228">
        <f>SUMIF(Promote!$C$15:$C$41,$B13,Promote!M$15:M$41)</f>
        <v>0</v>
      </c>
      <c r="X13" s="15">
        <f>IFERROR(VLOOKUP($B13,'Master Staff List'!$C$8:$D$57,2,FALSE),0)*W13</f>
        <v>0</v>
      </c>
      <c r="Y13" s="228">
        <f>SUMIF(Promote!$C$15:$C$41,$B13,Promote!N$15:N$41)</f>
        <v>0</v>
      </c>
      <c r="Z13" s="15">
        <f>IFERROR(VLOOKUP($B13,'Master Staff List'!$C$8:$D$57,2,FALSE),0)*Y13</f>
        <v>0</v>
      </c>
      <c r="AA13" s="228">
        <f>SUMIF(Promote!$C$15:$C$41,$B13,Promote!O$15:O$41)</f>
        <v>0</v>
      </c>
      <c r="AB13" s="15">
        <f>IFERROR(VLOOKUP($B13,'Master Staff List'!$C$8:$D$57,2,FALSE),0)*AA13</f>
        <v>0</v>
      </c>
      <c r="AC13" s="19">
        <f t="shared" ref="AC13:AC40" si="3">SUM(F13,H13,J13,T13,V13,X13,Z13,AB13,L13,N13,P13,R13)</f>
        <v>1800</v>
      </c>
      <c r="AD13" s="28">
        <f t="shared" ref="AD13:AD40" si="4">SUM(E13,G13,I13,S13,U13,W13,Y13,AA13,K13,M13,O13,Q13)</f>
        <v>3</v>
      </c>
      <c r="AE13" s="29">
        <f t="shared" si="0"/>
        <v>1.3636363636363636E-2</v>
      </c>
      <c r="AH13" s="168">
        <f t="shared" si="1"/>
        <v>0</v>
      </c>
      <c r="AI13" s="168">
        <f t="shared" si="2"/>
        <v>0</v>
      </c>
    </row>
    <row r="14" spans="1:35" ht="12.2" customHeight="1" x14ac:dyDescent="0.25">
      <c r="B14" s="203" t="str">
        <f>'Master Staff List'!C13</f>
        <v>Platform Developer</v>
      </c>
      <c r="C14" s="134"/>
      <c r="D14" s="40"/>
      <c r="E14" s="228">
        <f>SUMIF(Promote!$C$15:$C$41,$B14,Promote!D$15:D$41)</f>
        <v>0</v>
      </c>
      <c r="F14" s="15">
        <f>IFERROR(VLOOKUP($B14,'Master Staff List'!$C$8:$D$57,2,FALSE),0)*E14</f>
        <v>0</v>
      </c>
      <c r="G14" s="228">
        <f>SUMIF(Promote!$C$15:$C$41,$B14,Promote!E$15:E$41)</f>
        <v>0</v>
      </c>
      <c r="H14" s="15">
        <f>IFERROR(VLOOKUP($B14,'Master Staff List'!$C$8:$D$57,2,FALSE),0)*G14</f>
        <v>0</v>
      </c>
      <c r="I14" s="228">
        <f>SUMIF(Promote!$C$15:$C$41,$B14,Promote!F$15:F$41)</f>
        <v>0</v>
      </c>
      <c r="J14" s="15">
        <f>IFERROR(VLOOKUP($B14,'Master Staff List'!$C$8:$D$57,2,FALSE),0)*I14</f>
        <v>0</v>
      </c>
      <c r="K14" s="228">
        <f>SUMIF(Promote!$C$15:$C$41,$B14,Promote!G$15:G$41)</f>
        <v>0</v>
      </c>
      <c r="L14" s="15">
        <f>IFERROR(VLOOKUP($B14,'Master Staff List'!$C$8:$D$57,2,FALSE),0)*K14</f>
        <v>0</v>
      </c>
      <c r="M14" s="228">
        <f>SUMIF(Promote!$C$15:$C$41,$B14,Promote!H$15:H$41)</f>
        <v>0</v>
      </c>
      <c r="N14" s="15">
        <f>IFERROR(VLOOKUP($B14,'Master Staff List'!$C$8:$D$57,2,FALSE),0)*M14</f>
        <v>0</v>
      </c>
      <c r="O14" s="228">
        <f>SUMIF(Promote!$C$15:$C$41,$B14,Promote!I$15:I$41)</f>
        <v>0</v>
      </c>
      <c r="P14" s="15">
        <f>IFERROR(VLOOKUP($B14,'Master Staff List'!$C$8:$D$57,2,FALSE),0)*O14</f>
        <v>0</v>
      </c>
      <c r="Q14" s="228">
        <f>SUMIF(Promote!$C$15:$C$41,$B14,Promote!J$15:J$41)</f>
        <v>0</v>
      </c>
      <c r="R14" s="15">
        <f>IFERROR(VLOOKUP($B14,'Master Staff List'!$C$8:$D$57,2,FALSE),0)*Q14</f>
        <v>0</v>
      </c>
      <c r="S14" s="228">
        <f>SUMIF(Promote!$C$15:$C$41,$B14,Promote!K$15:K$41)</f>
        <v>0</v>
      </c>
      <c r="T14" s="15">
        <f>IFERROR(VLOOKUP($B14,'Master Staff List'!$C$8:$D$57,2,FALSE),0)*S14</f>
        <v>0</v>
      </c>
      <c r="U14" s="228">
        <f>SUMIF(Promote!$C$15:$C$41,$B14,Promote!L$15:L$41)</f>
        <v>0</v>
      </c>
      <c r="V14" s="15">
        <f>IFERROR(VLOOKUP($B14,'Master Staff List'!$C$8:$D$57,2,FALSE),0)*U14</f>
        <v>0</v>
      </c>
      <c r="W14" s="228">
        <f>SUMIF(Promote!$C$15:$C$41,$B14,Promote!M$15:M$41)</f>
        <v>0</v>
      </c>
      <c r="X14" s="15">
        <f>IFERROR(VLOOKUP($B14,'Master Staff List'!$C$8:$D$57,2,FALSE),0)*W14</f>
        <v>0</v>
      </c>
      <c r="Y14" s="228">
        <f>SUMIF(Promote!$C$15:$C$41,$B14,Promote!N$15:N$41)</f>
        <v>0</v>
      </c>
      <c r="Z14" s="15">
        <f>IFERROR(VLOOKUP($B14,'Master Staff List'!$C$8:$D$57,2,FALSE),0)*Y14</f>
        <v>0</v>
      </c>
      <c r="AA14" s="228">
        <f>SUMIF(Promote!$C$15:$C$41,$B14,Promote!O$15:O$41)</f>
        <v>0</v>
      </c>
      <c r="AB14" s="15">
        <f>IFERROR(VLOOKUP($B14,'Master Staff List'!$C$8:$D$57,2,FALSE),0)*AA14</f>
        <v>0</v>
      </c>
      <c r="AC14" s="19">
        <f t="shared" si="3"/>
        <v>0</v>
      </c>
      <c r="AD14" s="28">
        <f t="shared" si="4"/>
        <v>0</v>
      </c>
      <c r="AE14" s="29">
        <f t="shared" si="0"/>
        <v>0</v>
      </c>
      <c r="AH14" s="168">
        <f t="shared" si="1"/>
        <v>0</v>
      </c>
      <c r="AI14" s="168">
        <f t="shared" si="2"/>
        <v>0</v>
      </c>
    </row>
    <row r="15" spans="1:35" ht="12.2" customHeight="1" x14ac:dyDescent="0.25">
      <c r="B15" s="203" t="str">
        <f>'Master Staff List'!C14</f>
        <v>TBD Staff Name 7</v>
      </c>
      <c r="C15" s="134"/>
      <c r="D15" s="40"/>
      <c r="E15" s="228">
        <f>SUMIF(Promote!$C$15:$C$41,$B15,Promote!D$15:D$41)</f>
        <v>0</v>
      </c>
      <c r="F15" s="15">
        <f>IFERROR(VLOOKUP($B15,'Master Staff List'!$C$8:$D$57,2,FALSE),0)*E15</f>
        <v>0</v>
      </c>
      <c r="G15" s="228">
        <f>SUMIF(Promote!$C$15:$C$41,$B15,Promote!E$15:E$41)</f>
        <v>0</v>
      </c>
      <c r="H15" s="15">
        <f>IFERROR(VLOOKUP($B15,'Master Staff List'!$C$8:$D$57,2,FALSE),0)*G15</f>
        <v>0</v>
      </c>
      <c r="I15" s="228">
        <f>SUMIF(Promote!$C$15:$C$41,$B15,Promote!F$15:F$41)</f>
        <v>0</v>
      </c>
      <c r="J15" s="15">
        <f>IFERROR(VLOOKUP($B15,'Master Staff List'!$C$8:$D$57,2,FALSE),0)*I15</f>
        <v>0</v>
      </c>
      <c r="K15" s="228">
        <f>SUMIF(Promote!$C$15:$C$41,$B15,Promote!G$15:G$41)</f>
        <v>0</v>
      </c>
      <c r="L15" s="15">
        <f>IFERROR(VLOOKUP($B15,'Master Staff List'!$C$8:$D$57,2,FALSE),0)*K15</f>
        <v>0</v>
      </c>
      <c r="M15" s="228">
        <f>SUMIF(Promote!$C$15:$C$41,$B15,Promote!H$15:H$41)</f>
        <v>0</v>
      </c>
      <c r="N15" s="15">
        <f>IFERROR(VLOOKUP($B15,'Master Staff List'!$C$8:$D$57,2,FALSE),0)*M15</f>
        <v>0</v>
      </c>
      <c r="O15" s="228">
        <f>SUMIF(Promote!$C$15:$C$41,$B15,Promote!I$15:I$41)</f>
        <v>0</v>
      </c>
      <c r="P15" s="15">
        <f>IFERROR(VLOOKUP($B15,'Master Staff List'!$C$8:$D$57,2,FALSE),0)*O15</f>
        <v>0</v>
      </c>
      <c r="Q15" s="228">
        <f>SUMIF(Promote!$C$15:$C$41,$B15,Promote!J$15:J$41)</f>
        <v>0</v>
      </c>
      <c r="R15" s="15">
        <f>IFERROR(VLOOKUP($B15,'Master Staff List'!$C$8:$D$57,2,FALSE),0)*Q15</f>
        <v>0</v>
      </c>
      <c r="S15" s="228">
        <f>SUMIF(Promote!$C$15:$C$41,$B15,Promote!K$15:K$41)</f>
        <v>0</v>
      </c>
      <c r="T15" s="15">
        <f>IFERROR(VLOOKUP($B15,'Master Staff List'!$C$8:$D$57,2,FALSE),0)*S15</f>
        <v>0</v>
      </c>
      <c r="U15" s="228">
        <f>SUMIF(Promote!$C$15:$C$41,$B15,Promote!L$15:L$41)</f>
        <v>0</v>
      </c>
      <c r="V15" s="15">
        <f>IFERROR(VLOOKUP($B15,'Master Staff List'!$C$8:$D$57,2,FALSE),0)*U15</f>
        <v>0</v>
      </c>
      <c r="W15" s="228">
        <f>SUMIF(Promote!$C$15:$C$41,$B15,Promote!M$15:M$41)</f>
        <v>0</v>
      </c>
      <c r="X15" s="15">
        <f>IFERROR(VLOOKUP($B15,'Master Staff List'!$C$8:$D$57,2,FALSE),0)*W15</f>
        <v>0</v>
      </c>
      <c r="Y15" s="228">
        <f>SUMIF(Promote!$C$15:$C$41,$B15,Promote!N$15:N$41)</f>
        <v>0</v>
      </c>
      <c r="Z15" s="15">
        <f>IFERROR(VLOOKUP($B15,'Master Staff List'!$C$8:$D$57,2,FALSE),0)*Y15</f>
        <v>0</v>
      </c>
      <c r="AA15" s="228">
        <f>SUMIF(Promote!$C$15:$C$41,$B15,Promote!O$15:O$41)</f>
        <v>0</v>
      </c>
      <c r="AB15" s="15">
        <f>IFERROR(VLOOKUP($B15,'Master Staff List'!$C$8:$D$57,2,FALSE),0)*AA15</f>
        <v>0</v>
      </c>
      <c r="AC15" s="19">
        <f t="shared" si="3"/>
        <v>0</v>
      </c>
      <c r="AD15" s="28">
        <f t="shared" si="4"/>
        <v>0</v>
      </c>
      <c r="AE15" s="29">
        <f t="shared" si="0"/>
        <v>0</v>
      </c>
      <c r="AH15" s="168">
        <f t="shared" si="1"/>
        <v>0</v>
      </c>
      <c r="AI15" s="168">
        <f t="shared" si="2"/>
        <v>0</v>
      </c>
    </row>
    <row r="16" spans="1:35" ht="12.2" customHeight="1" x14ac:dyDescent="0.25">
      <c r="B16" s="203" t="str">
        <f>'Master Staff List'!C15</f>
        <v>TBD Staff Name 8</v>
      </c>
      <c r="C16" s="134"/>
      <c r="D16" s="40"/>
      <c r="E16" s="228">
        <f>SUMIF(Promote!$C$15:$C$41,$B16,Promote!D$15:D$41)</f>
        <v>0</v>
      </c>
      <c r="F16" s="15">
        <f>IFERROR(VLOOKUP($B16,'Master Staff List'!$C$8:$D$57,2,FALSE),0)*E16</f>
        <v>0</v>
      </c>
      <c r="G16" s="228">
        <f>SUMIF(Promote!$C$15:$C$41,$B16,Promote!E$15:E$41)</f>
        <v>0</v>
      </c>
      <c r="H16" s="15">
        <f>IFERROR(VLOOKUP($B16,'Master Staff List'!$C$8:$D$57,2,FALSE),0)*G16</f>
        <v>0</v>
      </c>
      <c r="I16" s="228">
        <f>SUMIF(Promote!$C$15:$C$41,$B16,Promote!F$15:F$41)</f>
        <v>0</v>
      </c>
      <c r="J16" s="15">
        <f>IFERROR(VLOOKUP($B16,'Master Staff List'!$C$8:$D$57,2,FALSE),0)*I16</f>
        <v>0</v>
      </c>
      <c r="K16" s="228">
        <f>SUMIF(Promote!$C$15:$C$41,$B16,Promote!G$15:G$41)</f>
        <v>0</v>
      </c>
      <c r="L16" s="15">
        <f>IFERROR(VLOOKUP($B16,'Master Staff List'!$C$8:$D$57,2,FALSE),0)*K16</f>
        <v>0</v>
      </c>
      <c r="M16" s="228">
        <f>SUMIF(Promote!$C$15:$C$41,$B16,Promote!H$15:H$41)</f>
        <v>0</v>
      </c>
      <c r="N16" s="15">
        <f>IFERROR(VLOOKUP($B16,'Master Staff List'!$C$8:$D$57,2,FALSE),0)*M16</f>
        <v>0</v>
      </c>
      <c r="O16" s="228">
        <f>SUMIF(Promote!$C$15:$C$41,$B16,Promote!I$15:I$41)</f>
        <v>0</v>
      </c>
      <c r="P16" s="15">
        <f>IFERROR(VLOOKUP($B16,'Master Staff List'!$C$8:$D$57,2,FALSE),0)*O16</f>
        <v>0</v>
      </c>
      <c r="Q16" s="228">
        <f>SUMIF(Promote!$C$15:$C$41,$B16,Promote!J$15:J$41)</f>
        <v>0</v>
      </c>
      <c r="R16" s="15">
        <f>IFERROR(VLOOKUP($B16,'Master Staff List'!$C$8:$D$57,2,FALSE),0)*Q16</f>
        <v>0</v>
      </c>
      <c r="S16" s="228">
        <f>SUMIF(Promote!$C$15:$C$41,$B16,Promote!K$15:K$41)</f>
        <v>0</v>
      </c>
      <c r="T16" s="15">
        <f>IFERROR(VLOOKUP($B16,'Master Staff List'!$C$8:$D$57,2,FALSE),0)*S16</f>
        <v>0</v>
      </c>
      <c r="U16" s="228">
        <f>SUMIF(Promote!$C$15:$C$41,$B16,Promote!L$15:L$41)</f>
        <v>0</v>
      </c>
      <c r="V16" s="15">
        <f>IFERROR(VLOOKUP($B16,'Master Staff List'!$C$8:$D$57,2,FALSE),0)*U16</f>
        <v>0</v>
      </c>
      <c r="W16" s="228">
        <f>SUMIF(Promote!$C$15:$C$41,$B16,Promote!M$15:M$41)</f>
        <v>0</v>
      </c>
      <c r="X16" s="15">
        <f>IFERROR(VLOOKUP($B16,'Master Staff List'!$C$8:$D$57,2,FALSE),0)*W16</f>
        <v>0</v>
      </c>
      <c r="Y16" s="228">
        <f>SUMIF(Promote!$C$15:$C$41,$B16,Promote!N$15:N$41)</f>
        <v>0</v>
      </c>
      <c r="Z16" s="15">
        <f>IFERROR(VLOOKUP($B16,'Master Staff List'!$C$8:$D$57,2,FALSE),0)*Y16</f>
        <v>0</v>
      </c>
      <c r="AA16" s="228">
        <f>SUMIF(Promote!$C$15:$C$41,$B16,Promote!O$15:O$41)</f>
        <v>0</v>
      </c>
      <c r="AB16" s="15">
        <f>IFERROR(VLOOKUP($B16,'Master Staff List'!$C$8:$D$57,2,FALSE),0)*AA16</f>
        <v>0</v>
      </c>
      <c r="AC16" s="19">
        <f t="shared" si="3"/>
        <v>0</v>
      </c>
      <c r="AD16" s="28">
        <f t="shared" si="4"/>
        <v>0</v>
      </c>
      <c r="AE16" s="29">
        <f t="shared" si="0"/>
        <v>0</v>
      </c>
      <c r="AH16" s="168">
        <f t="shared" si="1"/>
        <v>0</v>
      </c>
      <c r="AI16" s="168">
        <f t="shared" si="2"/>
        <v>0</v>
      </c>
    </row>
    <row r="17" spans="1:35" ht="12.2" customHeight="1" x14ac:dyDescent="0.25">
      <c r="B17" s="203" t="str">
        <f>'Master Staff List'!C16</f>
        <v>TBD Staff Name 9</v>
      </c>
      <c r="C17" s="134"/>
      <c r="D17" s="40"/>
      <c r="E17" s="228">
        <f>SUMIF(Promote!$C$15:$C$41,$B17,Promote!D$15:D$41)</f>
        <v>0</v>
      </c>
      <c r="F17" s="15">
        <f>IFERROR(VLOOKUP($B17,'Master Staff List'!$C$8:$D$57,2,FALSE),0)*E17</f>
        <v>0</v>
      </c>
      <c r="G17" s="228">
        <f>SUMIF(Promote!$C$15:$C$41,$B17,Promote!E$15:E$41)</f>
        <v>0</v>
      </c>
      <c r="H17" s="15">
        <f>IFERROR(VLOOKUP($B17,'Master Staff List'!$C$8:$D$57,2,FALSE),0)*G17</f>
        <v>0</v>
      </c>
      <c r="I17" s="228">
        <f>SUMIF(Promote!$C$15:$C$41,$B17,Promote!F$15:F$41)</f>
        <v>0</v>
      </c>
      <c r="J17" s="15">
        <f>IFERROR(VLOOKUP($B17,'Master Staff List'!$C$8:$D$57,2,FALSE),0)*I17</f>
        <v>0</v>
      </c>
      <c r="K17" s="228">
        <f>SUMIF(Promote!$C$15:$C$41,$B17,Promote!G$15:G$41)</f>
        <v>0</v>
      </c>
      <c r="L17" s="15">
        <f>IFERROR(VLOOKUP($B17,'Master Staff List'!$C$8:$D$57,2,FALSE),0)*K17</f>
        <v>0</v>
      </c>
      <c r="M17" s="228">
        <f>SUMIF(Promote!$C$15:$C$41,$B17,Promote!H$15:H$41)</f>
        <v>0</v>
      </c>
      <c r="N17" s="15">
        <f>IFERROR(VLOOKUP($B17,'Master Staff List'!$C$8:$D$57,2,FALSE),0)*M17</f>
        <v>0</v>
      </c>
      <c r="O17" s="228">
        <f>SUMIF(Promote!$C$15:$C$41,$B17,Promote!I$15:I$41)</f>
        <v>0</v>
      </c>
      <c r="P17" s="15">
        <f>IFERROR(VLOOKUP($B17,'Master Staff List'!$C$8:$D$57,2,FALSE),0)*O17</f>
        <v>0</v>
      </c>
      <c r="Q17" s="228">
        <f>SUMIF(Promote!$C$15:$C$41,$B17,Promote!J$15:J$41)</f>
        <v>0</v>
      </c>
      <c r="R17" s="15">
        <f>IFERROR(VLOOKUP($B17,'Master Staff List'!$C$8:$D$57,2,FALSE),0)*Q17</f>
        <v>0</v>
      </c>
      <c r="S17" s="228">
        <f>SUMIF(Promote!$C$15:$C$41,$B17,Promote!K$15:K$41)</f>
        <v>0</v>
      </c>
      <c r="T17" s="15">
        <f>IFERROR(VLOOKUP($B17,'Master Staff List'!$C$8:$D$57,2,FALSE),0)*S17</f>
        <v>0</v>
      </c>
      <c r="U17" s="228">
        <f>SUMIF(Promote!$C$15:$C$41,$B17,Promote!L$15:L$41)</f>
        <v>0</v>
      </c>
      <c r="V17" s="15">
        <f>IFERROR(VLOOKUP($B17,'Master Staff List'!$C$8:$D$57,2,FALSE),0)*U17</f>
        <v>0</v>
      </c>
      <c r="W17" s="228">
        <f>SUMIF(Promote!$C$15:$C$41,$B17,Promote!M$15:M$41)</f>
        <v>0</v>
      </c>
      <c r="X17" s="15">
        <f>IFERROR(VLOOKUP($B17,'Master Staff List'!$C$8:$D$57,2,FALSE),0)*W17</f>
        <v>0</v>
      </c>
      <c r="Y17" s="228">
        <f>SUMIF(Promote!$C$15:$C$41,$B17,Promote!N$15:N$41)</f>
        <v>0</v>
      </c>
      <c r="Z17" s="15">
        <f>IFERROR(VLOOKUP($B17,'Master Staff List'!$C$8:$D$57,2,FALSE),0)*Y17</f>
        <v>0</v>
      </c>
      <c r="AA17" s="228">
        <f>SUMIF(Promote!$C$15:$C$41,$B17,Promote!O$15:O$41)</f>
        <v>0</v>
      </c>
      <c r="AB17" s="15">
        <f>IFERROR(VLOOKUP($B17,'Master Staff List'!$C$8:$D$57,2,FALSE),0)*AA17</f>
        <v>0</v>
      </c>
      <c r="AC17" s="19">
        <f>SUM(F17,H17,J17,T17,V17,X17,Z17,AB17,L17,N17,P17,R17)</f>
        <v>0</v>
      </c>
      <c r="AD17" s="28">
        <f t="shared" si="4"/>
        <v>0</v>
      </c>
      <c r="AE17" s="29">
        <f t="shared" si="0"/>
        <v>0</v>
      </c>
      <c r="AH17" s="168">
        <f t="shared" si="1"/>
        <v>0</v>
      </c>
      <c r="AI17" s="168">
        <f t="shared" si="2"/>
        <v>0</v>
      </c>
    </row>
    <row r="18" spans="1:35" ht="12.2" customHeight="1" x14ac:dyDescent="0.25">
      <c r="B18" s="203" t="str">
        <f>'Master Staff List'!C17</f>
        <v>TBD Staff Name 10</v>
      </c>
      <c r="C18" s="134"/>
      <c r="D18" s="40"/>
      <c r="E18" s="228">
        <f>SUMIF(Promote!$C$15:$C$41,$B18,Promote!D$15:D$41)</f>
        <v>0</v>
      </c>
      <c r="F18" s="15">
        <f>IFERROR(VLOOKUP($B18,'Master Staff List'!$C$8:$D$57,2,FALSE),0)*E18</f>
        <v>0</v>
      </c>
      <c r="G18" s="228">
        <f>SUMIF(Promote!$C$15:$C$41,$B18,Promote!E$15:E$41)</f>
        <v>0</v>
      </c>
      <c r="H18" s="15">
        <f>IFERROR(VLOOKUP($B18,'Master Staff List'!$C$8:$D$57,2,FALSE),0)*G18</f>
        <v>0</v>
      </c>
      <c r="I18" s="228">
        <f>SUMIF(Promote!$C$15:$C$41,$B18,Promote!F$15:F$41)</f>
        <v>0</v>
      </c>
      <c r="J18" s="15">
        <f>IFERROR(VLOOKUP($B18,'Master Staff List'!$C$8:$D$57,2,FALSE),0)*I18</f>
        <v>0</v>
      </c>
      <c r="K18" s="228">
        <f>SUMIF(Promote!$C$15:$C$41,$B18,Promote!G$15:G$41)</f>
        <v>0</v>
      </c>
      <c r="L18" s="15">
        <f>IFERROR(VLOOKUP($B18,'Master Staff List'!$C$8:$D$57,2,FALSE),0)*K18</f>
        <v>0</v>
      </c>
      <c r="M18" s="228">
        <f>SUMIF(Promote!$C$15:$C$41,$B18,Promote!H$15:H$41)</f>
        <v>0</v>
      </c>
      <c r="N18" s="15">
        <f>IFERROR(VLOOKUP($B18,'Master Staff List'!$C$8:$D$57,2,FALSE),0)*M18</f>
        <v>0</v>
      </c>
      <c r="O18" s="228">
        <f>SUMIF(Promote!$C$15:$C$41,$B18,Promote!I$15:I$41)</f>
        <v>0</v>
      </c>
      <c r="P18" s="15">
        <f>IFERROR(VLOOKUP($B18,'Master Staff List'!$C$8:$D$57,2,FALSE),0)*O18</f>
        <v>0</v>
      </c>
      <c r="Q18" s="228">
        <f>SUMIF(Promote!$C$15:$C$41,$B18,Promote!J$15:J$41)</f>
        <v>0</v>
      </c>
      <c r="R18" s="15">
        <f>IFERROR(VLOOKUP($B18,'Master Staff List'!$C$8:$D$57,2,FALSE),0)*Q18</f>
        <v>0</v>
      </c>
      <c r="S18" s="228">
        <f>SUMIF(Promote!$C$15:$C$41,$B18,Promote!K$15:K$41)</f>
        <v>0</v>
      </c>
      <c r="T18" s="15">
        <f>IFERROR(VLOOKUP($B18,'Master Staff List'!$C$8:$D$57,2,FALSE),0)*S18</f>
        <v>0</v>
      </c>
      <c r="U18" s="228">
        <f>SUMIF(Promote!$C$15:$C$41,$B18,Promote!L$15:L$41)</f>
        <v>0</v>
      </c>
      <c r="V18" s="15">
        <f>IFERROR(VLOOKUP($B18,'Master Staff List'!$C$8:$D$57,2,FALSE),0)*U18</f>
        <v>0</v>
      </c>
      <c r="W18" s="228">
        <f>SUMIF(Promote!$C$15:$C$41,$B18,Promote!M$15:M$41)</f>
        <v>0</v>
      </c>
      <c r="X18" s="15">
        <f>IFERROR(VLOOKUP($B18,'Master Staff List'!$C$8:$D$57,2,FALSE),0)*W18</f>
        <v>0</v>
      </c>
      <c r="Y18" s="228">
        <f>SUMIF(Promote!$C$15:$C$41,$B18,Promote!N$15:N$41)</f>
        <v>0</v>
      </c>
      <c r="Z18" s="15">
        <f>IFERROR(VLOOKUP($B18,'Master Staff List'!$C$8:$D$57,2,FALSE),0)*Y18</f>
        <v>0</v>
      </c>
      <c r="AA18" s="228">
        <f>SUMIF(Promote!$C$15:$C$41,$B18,Promote!O$15:O$41)</f>
        <v>0</v>
      </c>
      <c r="AB18" s="15">
        <f>IFERROR(VLOOKUP($B18,'Master Staff List'!$C$8:$D$57,2,FALSE),0)*AA18</f>
        <v>0</v>
      </c>
      <c r="AC18" s="19">
        <f t="shared" si="3"/>
        <v>0</v>
      </c>
      <c r="AD18" s="28">
        <f t="shared" si="4"/>
        <v>0</v>
      </c>
      <c r="AE18" s="29">
        <f t="shared" si="0"/>
        <v>0</v>
      </c>
      <c r="AH18" s="168">
        <f t="shared" si="1"/>
        <v>0</v>
      </c>
      <c r="AI18" s="168">
        <f t="shared" si="2"/>
        <v>0</v>
      </c>
    </row>
    <row r="19" spans="1:35" ht="12.2" customHeight="1" x14ac:dyDescent="0.25">
      <c r="B19" s="203" t="str">
        <f>'Master Staff List'!C18</f>
        <v>TBD Staff Name 11</v>
      </c>
      <c r="C19" s="134"/>
      <c r="D19" s="40"/>
      <c r="E19" s="228">
        <f>SUMIF(Promote!$C$15:$C$41,$B19,Promote!D$15:D$41)</f>
        <v>0</v>
      </c>
      <c r="F19" s="15">
        <f>IFERROR(VLOOKUP($B19,'Master Staff List'!$C$8:$D$57,2,FALSE),0)*E19</f>
        <v>0</v>
      </c>
      <c r="G19" s="228">
        <f>SUMIF(Promote!$C$15:$C$41,$B19,Promote!E$15:E$41)</f>
        <v>0</v>
      </c>
      <c r="H19" s="15">
        <f>IFERROR(VLOOKUP($B19,'Master Staff List'!$C$8:$D$57,2,FALSE),0)*G19</f>
        <v>0</v>
      </c>
      <c r="I19" s="228">
        <f>SUMIF(Promote!$C$15:$C$41,$B19,Promote!F$15:F$41)</f>
        <v>0</v>
      </c>
      <c r="J19" s="15">
        <f>IFERROR(VLOOKUP($B19,'Master Staff List'!$C$8:$D$57,2,FALSE),0)*I19</f>
        <v>0</v>
      </c>
      <c r="K19" s="228">
        <f>SUMIF(Promote!$C$15:$C$41,$B19,Promote!G$15:G$41)</f>
        <v>0</v>
      </c>
      <c r="L19" s="15">
        <f>IFERROR(VLOOKUP($B19,'Master Staff List'!$C$8:$D$57,2,FALSE),0)*K19</f>
        <v>0</v>
      </c>
      <c r="M19" s="228">
        <f>SUMIF(Promote!$C$15:$C$41,$B19,Promote!H$15:H$41)</f>
        <v>0</v>
      </c>
      <c r="N19" s="15">
        <f>IFERROR(VLOOKUP($B19,'Master Staff List'!$C$8:$D$57,2,FALSE),0)*M19</f>
        <v>0</v>
      </c>
      <c r="O19" s="228">
        <f>SUMIF(Promote!$C$15:$C$41,$B19,Promote!I$15:I$41)</f>
        <v>0</v>
      </c>
      <c r="P19" s="15">
        <f>IFERROR(VLOOKUP($B19,'Master Staff List'!$C$8:$D$57,2,FALSE),0)*O19</f>
        <v>0</v>
      </c>
      <c r="Q19" s="228">
        <f>SUMIF(Promote!$C$15:$C$41,$B19,Promote!J$15:J$41)</f>
        <v>0</v>
      </c>
      <c r="R19" s="15">
        <f>IFERROR(VLOOKUP($B19,'Master Staff List'!$C$8:$D$57,2,FALSE),0)*Q19</f>
        <v>0</v>
      </c>
      <c r="S19" s="228">
        <f>SUMIF(Promote!$C$15:$C$41,$B19,Promote!K$15:K$41)</f>
        <v>0</v>
      </c>
      <c r="T19" s="15">
        <f>IFERROR(VLOOKUP($B19,'Master Staff List'!$C$8:$D$57,2,FALSE),0)*S19</f>
        <v>0</v>
      </c>
      <c r="U19" s="228">
        <f>SUMIF(Promote!$C$15:$C$41,$B19,Promote!L$15:L$41)</f>
        <v>0</v>
      </c>
      <c r="V19" s="15">
        <f>IFERROR(VLOOKUP($B19,'Master Staff List'!$C$8:$D$57,2,FALSE),0)*U19</f>
        <v>0</v>
      </c>
      <c r="W19" s="228">
        <f>SUMIF(Promote!$C$15:$C$41,$B19,Promote!M$15:M$41)</f>
        <v>0</v>
      </c>
      <c r="X19" s="15">
        <f>IFERROR(VLOOKUP($B19,'Master Staff List'!$C$8:$D$57,2,FALSE),0)*W19</f>
        <v>0</v>
      </c>
      <c r="Y19" s="228">
        <f>SUMIF(Promote!$C$15:$C$41,$B19,Promote!N$15:N$41)</f>
        <v>0</v>
      </c>
      <c r="Z19" s="15">
        <f>IFERROR(VLOOKUP($B19,'Master Staff List'!$C$8:$D$57,2,FALSE),0)*Y19</f>
        <v>0</v>
      </c>
      <c r="AA19" s="228">
        <f>SUMIF(Promote!$C$15:$C$41,$B19,Promote!O$15:O$41)</f>
        <v>0</v>
      </c>
      <c r="AB19" s="15">
        <f>IFERROR(VLOOKUP($B19,'Master Staff List'!$C$8:$D$57,2,FALSE),0)*AA19</f>
        <v>0</v>
      </c>
      <c r="AC19" s="19">
        <f t="shared" si="3"/>
        <v>0</v>
      </c>
      <c r="AD19" s="28">
        <f t="shared" si="4"/>
        <v>0</v>
      </c>
      <c r="AE19" s="29">
        <f t="shared" si="0"/>
        <v>0</v>
      </c>
      <c r="AH19" s="168">
        <f t="shared" si="1"/>
        <v>0</v>
      </c>
      <c r="AI19" s="168">
        <f t="shared" si="2"/>
        <v>0</v>
      </c>
    </row>
    <row r="20" spans="1:35" ht="12.2" customHeight="1" x14ac:dyDescent="0.25">
      <c r="B20" s="203" t="str">
        <f>'Master Staff List'!C19</f>
        <v>TBD Staff Name 12</v>
      </c>
      <c r="C20" s="134"/>
      <c r="D20" s="40"/>
      <c r="E20" s="228">
        <f>SUMIF(Promote!$C$15:$C$41,$B20,Promote!D$15:D$41)</f>
        <v>0</v>
      </c>
      <c r="F20" s="15">
        <f>IFERROR(VLOOKUP($B20,'Master Staff List'!$C$8:$D$57,2,FALSE),0)*E20</f>
        <v>0</v>
      </c>
      <c r="G20" s="228">
        <f>SUMIF(Promote!$C$15:$C$41,$B20,Promote!E$15:E$41)</f>
        <v>0</v>
      </c>
      <c r="H20" s="15">
        <f>IFERROR(VLOOKUP($B20,'Master Staff List'!$C$8:$D$57,2,FALSE),0)*G20</f>
        <v>0</v>
      </c>
      <c r="I20" s="228">
        <f>SUMIF(Promote!$C$15:$C$41,$B20,Promote!F$15:F$41)</f>
        <v>0</v>
      </c>
      <c r="J20" s="15">
        <f>IFERROR(VLOOKUP($B20,'Master Staff List'!$C$8:$D$57,2,FALSE),0)*I20</f>
        <v>0</v>
      </c>
      <c r="K20" s="228">
        <f>SUMIF(Promote!$C$15:$C$41,$B20,Promote!G$15:G$41)</f>
        <v>0</v>
      </c>
      <c r="L20" s="15">
        <f>IFERROR(VLOOKUP($B20,'Master Staff List'!$C$8:$D$57,2,FALSE),0)*K20</f>
        <v>0</v>
      </c>
      <c r="M20" s="228">
        <f>SUMIF(Promote!$C$15:$C$41,$B20,Promote!H$15:H$41)</f>
        <v>0</v>
      </c>
      <c r="N20" s="15">
        <f>IFERROR(VLOOKUP($B20,'Master Staff List'!$C$8:$D$57,2,FALSE),0)*M20</f>
        <v>0</v>
      </c>
      <c r="O20" s="228">
        <f>SUMIF(Promote!$C$15:$C$41,$B20,Promote!I$15:I$41)</f>
        <v>0</v>
      </c>
      <c r="P20" s="15">
        <f>IFERROR(VLOOKUP($B20,'Master Staff List'!$C$8:$D$57,2,FALSE),0)*O20</f>
        <v>0</v>
      </c>
      <c r="Q20" s="228">
        <f>SUMIF(Promote!$C$15:$C$41,$B20,Promote!J$15:J$41)</f>
        <v>0</v>
      </c>
      <c r="R20" s="15">
        <f>IFERROR(VLOOKUP($B20,'Master Staff List'!$C$8:$D$57,2,FALSE),0)*Q20</f>
        <v>0</v>
      </c>
      <c r="S20" s="228">
        <f>SUMIF(Promote!$C$15:$C$41,$B20,Promote!K$15:K$41)</f>
        <v>0</v>
      </c>
      <c r="T20" s="15">
        <f>IFERROR(VLOOKUP($B20,'Master Staff List'!$C$8:$D$57,2,FALSE),0)*S20</f>
        <v>0</v>
      </c>
      <c r="U20" s="228">
        <f>SUMIF(Promote!$C$15:$C$41,$B20,Promote!L$15:L$41)</f>
        <v>0</v>
      </c>
      <c r="V20" s="15">
        <f>IFERROR(VLOOKUP($B20,'Master Staff List'!$C$8:$D$57,2,FALSE),0)*U20</f>
        <v>0</v>
      </c>
      <c r="W20" s="228">
        <f>SUMIF(Promote!$C$15:$C$41,$B20,Promote!M$15:M$41)</f>
        <v>0</v>
      </c>
      <c r="X20" s="15">
        <f>IFERROR(VLOOKUP($B20,'Master Staff List'!$C$8:$D$57,2,FALSE),0)*W20</f>
        <v>0</v>
      </c>
      <c r="Y20" s="228">
        <f>SUMIF(Promote!$C$15:$C$41,$B20,Promote!N$15:N$41)</f>
        <v>0</v>
      </c>
      <c r="Z20" s="15">
        <f>IFERROR(VLOOKUP($B20,'Master Staff List'!$C$8:$D$57,2,FALSE),0)*Y20</f>
        <v>0</v>
      </c>
      <c r="AA20" s="228">
        <f>SUMIF(Promote!$C$15:$C$41,$B20,Promote!O$15:O$41)</f>
        <v>0</v>
      </c>
      <c r="AB20" s="15">
        <f>IFERROR(VLOOKUP($B20,'Master Staff List'!$C$8:$D$57,2,FALSE),0)*AA20</f>
        <v>0</v>
      </c>
      <c r="AC20" s="19">
        <f t="shared" si="3"/>
        <v>0</v>
      </c>
      <c r="AD20" s="28">
        <f t="shared" si="4"/>
        <v>0</v>
      </c>
      <c r="AE20" s="29">
        <f t="shared" si="0"/>
        <v>0</v>
      </c>
      <c r="AH20" s="168">
        <f t="shared" si="1"/>
        <v>0</v>
      </c>
      <c r="AI20" s="168">
        <f t="shared" si="2"/>
        <v>0</v>
      </c>
    </row>
    <row r="21" spans="1:35" ht="12.2" customHeight="1" x14ac:dyDescent="0.25">
      <c r="B21" s="203" t="str">
        <f>'Master Staff List'!C20</f>
        <v>TBD Staff Name 13</v>
      </c>
      <c r="C21" s="134"/>
      <c r="D21" s="40"/>
      <c r="E21" s="228">
        <f>SUMIF(Promote!$C$15:$C$41,$B21,Promote!D$15:D$41)</f>
        <v>0</v>
      </c>
      <c r="F21" s="15">
        <f>IFERROR(VLOOKUP($B21,'Master Staff List'!$C$8:$D$57,2,FALSE),0)*E21</f>
        <v>0</v>
      </c>
      <c r="G21" s="228">
        <f>SUMIF(Promote!$C$15:$C$41,$B21,Promote!E$15:E$41)</f>
        <v>0</v>
      </c>
      <c r="H21" s="15">
        <f>IFERROR(VLOOKUP($B21,'Master Staff List'!$C$8:$D$57,2,FALSE),0)*G21</f>
        <v>0</v>
      </c>
      <c r="I21" s="228">
        <f>SUMIF(Promote!$C$15:$C$41,$B21,Promote!F$15:F$41)</f>
        <v>0</v>
      </c>
      <c r="J21" s="15">
        <f>IFERROR(VLOOKUP($B21,'Master Staff List'!$C$8:$D$57,2,FALSE),0)*I21</f>
        <v>0</v>
      </c>
      <c r="K21" s="228">
        <f>SUMIF(Promote!$C$15:$C$41,$B21,Promote!G$15:G$41)</f>
        <v>0</v>
      </c>
      <c r="L21" s="15">
        <f>IFERROR(VLOOKUP($B21,'Master Staff List'!$C$8:$D$57,2,FALSE),0)*K21</f>
        <v>0</v>
      </c>
      <c r="M21" s="228">
        <f>SUMIF(Promote!$C$15:$C$41,$B21,Promote!H$15:H$41)</f>
        <v>0</v>
      </c>
      <c r="N21" s="15">
        <f>IFERROR(VLOOKUP($B21,'Master Staff List'!$C$8:$D$57,2,FALSE),0)*M21</f>
        <v>0</v>
      </c>
      <c r="O21" s="228">
        <f>SUMIF(Promote!$C$15:$C$41,$B21,Promote!I$15:I$41)</f>
        <v>0</v>
      </c>
      <c r="P21" s="15">
        <f>IFERROR(VLOOKUP($B21,'Master Staff List'!$C$8:$D$57,2,FALSE),0)*O21</f>
        <v>0</v>
      </c>
      <c r="Q21" s="228">
        <f>SUMIF(Promote!$C$15:$C$41,$B21,Promote!J$15:J$41)</f>
        <v>0</v>
      </c>
      <c r="R21" s="15">
        <f>IFERROR(VLOOKUP($B21,'Master Staff List'!$C$8:$D$57,2,FALSE),0)*Q21</f>
        <v>0</v>
      </c>
      <c r="S21" s="228">
        <f>SUMIF(Promote!$C$15:$C$41,$B21,Promote!K$15:K$41)</f>
        <v>0</v>
      </c>
      <c r="T21" s="15">
        <f>IFERROR(VLOOKUP($B21,'Master Staff List'!$C$8:$D$57,2,FALSE),0)*S21</f>
        <v>0</v>
      </c>
      <c r="U21" s="228">
        <f>SUMIF(Promote!$C$15:$C$41,$B21,Promote!L$15:L$41)</f>
        <v>0</v>
      </c>
      <c r="V21" s="15">
        <f>IFERROR(VLOOKUP($B21,'Master Staff List'!$C$8:$D$57,2,FALSE),0)*U21</f>
        <v>0</v>
      </c>
      <c r="W21" s="228">
        <f>SUMIF(Promote!$C$15:$C$41,$B21,Promote!M$15:M$41)</f>
        <v>0</v>
      </c>
      <c r="X21" s="15">
        <f>IFERROR(VLOOKUP($B21,'Master Staff List'!$C$8:$D$57,2,FALSE),0)*W21</f>
        <v>0</v>
      </c>
      <c r="Y21" s="228">
        <f>SUMIF(Promote!$C$15:$C$41,$B21,Promote!N$15:N$41)</f>
        <v>0</v>
      </c>
      <c r="Z21" s="15">
        <f>IFERROR(VLOOKUP($B21,'Master Staff List'!$C$8:$D$57,2,FALSE),0)*Y21</f>
        <v>0</v>
      </c>
      <c r="AA21" s="228">
        <f>SUMIF(Promote!$C$15:$C$41,$B21,Promote!O$15:O$41)</f>
        <v>0</v>
      </c>
      <c r="AB21" s="15">
        <f>IFERROR(VLOOKUP($B21,'Master Staff List'!$C$8:$D$57,2,FALSE),0)*AA21</f>
        <v>0</v>
      </c>
      <c r="AC21" s="19">
        <f t="shared" si="3"/>
        <v>0</v>
      </c>
      <c r="AD21" s="28">
        <f t="shared" si="4"/>
        <v>0</v>
      </c>
      <c r="AE21" s="29">
        <f t="shared" si="0"/>
        <v>0</v>
      </c>
      <c r="AH21" s="168">
        <f t="shared" si="1"/>
        <v>0</v>
      </c>
      <c r="AI21" s="168">
        <f t="shared" si="2"/>
        <v>0</v>
      </c>
    </row>
    <row r="22" spans="1:35" ht="12.2" customHeight="1" x14ac:dyDescent="0.25">
      <c r="B22" s="203" t="str">
        <f>'Master Staff List'!C21</f>
        <v>TBD Staff Name 14</v>
      </c>
      <c r="C22" s="134"/>
      <c r="D22" s="40"/>
      <c r="E22" s="228">
        <f>SUMIF(Promote!$C$15:$C$41,$B22,Promote!D$15:D$41)</f>
        <v>0</v>
      </c>
      <c r="F22" s="15">
        <f>IFERROR(VLOOKUP($B22,'Master Staff List'!$C$8:$D$57,2,FALSE),0)*E22</f>
        <v>0</v>
      </c>
      <c r="G22" s="228">
        <f>SUMIF(Promote!$C$15:$C$41,$B22,Promote!E$15:E$41)</f>
        <v>0</v>
      </c>
      <c r="H22" s="15">
        <f>IFERROR(VLOOKUP($B22,'Master Staff List'!$C$8:$D$57,2,FALSE),0)*G22</f>
        <v>0</v>
      </c>
      <c r="I22" s="228">
        <f>SUMIF(Promote!$C$15:$C$41,$B22,Promote!F$15:F$41)</f>
        <v>0</v>
      </c>
      <c r="J22" s="15">
        <f>IFERROR(VLOOKUP($B22,'Master Staff List'!$C$8:$D$57,2,FALSE),0)*I22</f>
        <v>0</v>
      </c>
      <c r="K22" s="228">
        <f>SUMIF(Promote!$C$15:$C$41,$B22,Promote!G$15:G$41)</f>
        <v>0</v>
      </c>
      <c r="L22" s="15">
        <f>IFERROR(VLOOKUP($B22,'Master Staff List'!$C$8:$D$57,2,FALSE),0)*K22</f>
        <v>0</v>
      </c>
      <c r="M22" s="228">
        <f>SUMIF(Promote!$C$15:$C$41,$B22,Promote!H$15:H$41)</f>
        <v>0</v>
      </c>
      <c r="N22" s="15">
        <f>IFERROR(VLOOKUP($B22,'Master Staff List'!$C$8:$D$57,2,FALSE),0)*M22</f>
        <v>0</v>
      </c>
      <c r="O22" s="228">
        <f>SUMIF(Promote!$C$15:$C$41,$B22,Promote!I$15:I$41)</f>
        <v>0</v>
      </c>
      <c r="P22" s="15">
        <f>IFERROR(VLOOKUP($B22,'Master Staff List'!$C$8:$D$57,2,FALSE),0)*O22</f>
        <v>0</v>
      </c>
      <c r="Q22" s="228">
        <f>SUMIF(Promote!$C$15:$C$41,$B22,Promote!J$15:J$41)</f>
        <v>0</v>
      </c>
      <c r="R22" s="15">
        <f>IFERROR(VLOOKUP($B22,'Master Staff List'!$C$8:$D$57,2,FALSE),0)*Q22</f>
        <v>0</v>
      </c>
      <c r="S22" s="228">
        <f>SUMIF(Promote!$C$15:$C$41,$B22,Promote!K$15:K$41)</f>
        <v>0</v>
      </c>
      <c r="T22" s="15">
        <f>IFERROR(VLOOKUP($B22,'Master Staff List'!$C$8:$D$57,2,FALSE),0)*S22</f>
        <v>0</v>
      </c>
      <c r="U22" s="228">
        <f>SUMIF(Promote!$C$15:$C$41,$B22,Promote!L$15:L$41)</f>
        <v>0</v>
      </c>
      <c r="V22" s="15">
        <f>IFERROR(VLOOKUP($B22,'Master Staff List'!$C$8:$D$57,2,FALSE),0)*U22</f>
        <v>0</v>
      </c>
      <c r="W22" s="228">
        <f>SUMIF(Promote!$C$15:$C$41,$B22,Promote!M$15:M$41)</f>
        <v>0</v>
      </c>
      <c r="X22" s="15">
        <f>IFERROR(VLOOKUP($B22,'Master Staff List'!$C$8:$D$57,2,FALSE),0)*W22</f>
        <v>0</v>
      </c>
      <c r="Y22" s="228">
        <f>SUMIF(Promote!$C$15:$C$41,$B22,Promote!N$15:N$41)</f>
        <v>0</v>
      </c>
      <c r="Z22" s="15">
        <f>IFERROR(VLOOKUP($B22,'Master Staff List'!$C$8:$D$57,2,FALSE),0)*Y22</f>
        <v>0</v>
      </c>
      <c r="AA22" s="228">
        <f>SUMIF(Promote!$C$15:$C$41,$B22,Promote!O$15:O$41)</f>
        <v>0</v>
      </c>
      <c r="AB22" s="15">
        <f>IFERROR(VLOOKUP($B22,'Master Staff List'!$C$8:$D$57,2,FALSE),0)*AA22</f>
        <v>0</v>
      </c>
      <c r="AC22" s="19">
        <f t="shared" si="3"/>
        <v>0</v>
      </c>
      <c r="AD22" s="28">
        <f t="shared" si="4"/>
        <v>0</v>
      </c>
      <c r="AE22" s="29">
        <f t="shared" si="0"/>
        <v>0</v>
      </c>
      <c r="AH22" s="168">
        <f t="shared" si="1"/>
        <v>0</v>
      </c>
      <c r="AI22" s="168">
        <f t="shared" si="2"/>
        <v>0</v>
      </c>
    </row>
    <row r="23" spans="1:35" ht="12.2" customHeight="1" x14ac:dyDescent="0.25">
      <c r="A23" s="42"/>
      <c r="B23" s="203" t="str">
        <f>'Master Staff List'!C22</f>
        <v>TBD Staff Name 15</v>
      </c>
      <c r="C23" s="134"/>
      <c r="D23" s="40"/>
      <c r="E23" s="228">
        <f>SUMIF(Promote!$C$15:$C$41,$B23,Promote!D$15:D$41)</f>
        <v>0</v>
      </c>
      <c r="F23" s="15">
        <f>IFERROR(VLOOKUP($B23,'Master Staff List'!$C$8:$D$57,2,FALSE),0)*E23</f>
        <v>0</v>
      </c>
      <c r="G23" s="228">
        <f>SUMIF(Promote!$C$15:$C$41,$B23,Promote!E$15:E$41)</f>
        <v>0</v>
      </c>
      <c r="H23" s="15">
        <f>IFERROR(VLOOKUP($B23,'Master Staff List'!$C$8:$D$57,2,FALSE),0)*G23</f>
        <v>0</v>
      </c>
      <c r="I23" s="228">
        <f>SUMIF(Promote!$C$15:$C$41,$B23,Promote!F$15:F$41)</f>
        <v>0</v>
      </c>
      <c r="J23" s="15">
        <f>IFERROR(VLOOKUP($B23,'Master Staff List'!$C$8:$D$57,2,FALSE),0)*I23</f>
        <v>0</v>
      </c>
      <c r="K23" s="228">
        <f>SUMIF(Promote!$C$15:$C$41,$B23,Promote!G$15:G$41)</f>
        <v>0</v>
      </c>
      <c r="L23" s="15">
        <f>IFERROR(VLOOKUP($B23,'Master Staff List'!$C$8:$D$57,2,FALSE),0)*K23</f>
        <v>0</v>
      </c>
      <c r="M23" s="228">
        <f>SUMIF(Promote!$C$15:$C$41,$B23,Promote!H$15:H$41)</f>
        <v>0</v>
      </c>
      <c r="N23" s="15">
        <f>IFERROR(VLOOKUP($B23,'Master Staff List'!$C$8:$D$57,2,FALSE),0)*M23</f>
        <v>0</v>
      </c>
      <c r="O23" s="228">
        <f>SUMIF(Promote!$C$15:$C$41,$B23,Promote!I$15:I$41)</f>
        <v>0</v>
      </c>
      <c r="P23" s="15">
        <f>IFERROR(VLOOKUP($B23,'Master Staff List'!$C$8:$D$57,2,FALSE),0)*O23</f>
        <v>0</v>
      </c>
      <c r="Q23" s="228">
        <f>SUMIF(Promote!$C$15:$C$41,$B23,Promote!J$15:J$41)</f>
        <v>0</v>
      </c>
      <c r="R23" s="15">
        <f>IFERROR(VLOOKUP($B23,'Master Staff List'!$C$8:$D$57,2,FALSE),0)*Q23</f>
        <v>0</v>
      </c>
      <c r="S23" s="228">
        <f>SUMIF(Promote!$C$15:$C$41,$B23,Promote!K$15:K$41)</f>
        <v>0</v>
      </c>
      <c r="T23" s="15">
        <f>IFERROR(VLOOKUP($B23,'Master Staff List'!$C$8:$D$57,2,FALSE),0)*S23</f>
        <v>0</v>
      </c>
      <c r="U23" s="228">
        <f>SUMIF(Promote!$C$15:$C$41,$B23,Promote!L$15:L$41)</f>
        <v>0</v>
      </c>
      <c r="V23" s="15">
        <f>IFERROR(VLOOKUP($B23,'Master Staff List'!$C$8:$D$57,2,FALSE),0)*U23</f>
        <v>0</v>
      </c>
      <c r="W23" s="228">
        <f>SUMIF(Promote!$C$15:$C$41,$B23,Promote!M$15:M$41)</f>
        <v>0</v>
      </c>
      <c r="X23" s="15">
        <f>IFERROR(VLOOKUP($B23,'Master Staff List'!$C$8:$D$57,2,FALSE),0)*W23</f>
        <v>0</v>
      </c>
      <c r="Y23" s="228">
        <f>SUMIF(Promote!$C$15:$C$41,$B23,Promote!N$15:N$41)</f>
        <v>0</v>
      </c>
      <c r="Z23" s="15">
        <f>IFERROR(VLOOKUP($B23,'Master Staff List'!$C$8:$D$57,2,FALSE),0)*Y23</f>
        <v>0</v>
      </c>
      <c r="AA23" s="228">
        <f>SUMIF(Promote!$C$15:$C$41,$B23,Promote!O$15:O$41)</f>
        <v>0</v>
      </c>
      <c r="AB23" s="15">
        <f>IFERROR(VLOOKUP($B23,'Master Staff List'!$C$8:$D$57,2,FALSE),0)*AA23</f>
        <v>0</v>
      </c>
      <c r="AC23" s="19">
        <f t="shared" si="3"/>
        <v>0</v>
      </c>
      <c r="AD23" s="28">
        <f t="shared" si="4"/>
        <v>0</v>
      </c>
      <c r="AE23" s="29">
        <f t="shared" si="0"/>
        <v>0</v>
      </c>
      <c r="AH23" s="168">
        <f t="shared" si="1"/>
        <v>0</v>
      </c>
      <c r="AI23" s="168">
        <f t="shared" si="2"/>
        <v>0</v>
      </c>
    </row>
    <row r="24" spans="1:35" ht="12.2" customHeight="1" x14ac:dyDescent="0.25">
      <c r="A24" s="42"/>
      <c r="B24" s="203" t="str">
        <f>'Master Staff List'!C23</f>
        <v>TBD Staff Name 16</v>
      </c>
      <c r="C24" s="134"/>
      <c r="D24" s="40"/>
      <c r="E24" s="228">
        <f>SUMIF(Promote!$C$15:$C$41,$B24,Promote!D$15:D$41)</f>
        <v>0</v>
      </c>
      <c r="F24" s="15">
        <f>IFERROR(VLOOKUP($B24,'Master Staff List'!$C$8:$D$57,2,FALSE),0)*E24</f>
        <v>0</v>
      </c>
      <c r="G24" s="228">
        <f>SUMIF(Promote!$C$15:$C$41,$B24,Promote!E$15:E$41)</f>
        <v>0</v>
      </c>
      <c r="H24" s="15">
        <f>IFERROR(VLOOKUP($B24,'Master Staff List'!$C$8:$D$57,2,FALSE),0)*G24</f>
        <v>0</v>
      </c>
      <c r="I24" s="228">
        <f>SUMIF(Promote!$C$15:$C$41,$B24,Promote!F$15:F$41)</f>
        <v>0</v>
      </c>
      <c r="J24" s="15">
        <f>IFERROR(VLOOKUP($B24,'Master Staff List'!$C$8:$D$57,2,FALSE),0)*I24</f>
        <v>0</v>
      </c>
      <c r="K24" s="228">
        <f>SUMIF(Promote!$C$15:$C$41,$B24,Promote!G$15:G$41)</f>
        <v>0</v>
      </c>
      <c r="L24" s="15">
        <f>IFERROR(VLOOKUP($B24,'Master Staff List'!$C$8:$D$57,2,FALSE),0)*K24</f>
        <v>0</v>
      </c>
      <c r="M24" s="228">
        <f>SUMIF(Promote!$C$15:$C$41,$B24,Promote!H$15:H$41)</f>
        <v>0</v>
      </c>
      <c r="N24" s="15">
        <f>IFERROR(VLOOKUP($B24,'Master Staff List'!$C$8:$D$57,2,FALSE),0)*M24</f>
        <v>0</v>
      </c>
      <c r="O24" s="228">
        <f>SUMIF(Promote!$C$15:$C$41,$B24,Promote!I$15:I$41)</f>
        <v>0</v>
      </c>
      <c r="P24" s="15">
        <f>IFERROR(VLOOKUP($B24,'Master Staff List'!$C$8:$D$57,2,FALSE),0)*O24</f>
        <v>0</v>
      </c>
      <c r="Q24" s="228">
        <f>SUMIF(Promote!$C$15:$C$41,$B24,Promote!J$15:J$41)</f>
        <v>0</v>
      </c>
      <c r="R24" s="15">
        <f>IFERROR(VLOOKUP($B24,'Master Staff List'!$C$8:$D$57,2,FALSE),0)*Q24</f>
        <v>0</v>
      </c>
      <c r="S24" s="228">
        <f>SUMIF(Promote!$C$15:$C$41,$B24,Promote!K$15:K$41)</f>
        <v>0</v>
      </c>
      <c r="T24" s="15">
        <f>IFERROR(VLOOKUP($B24,'Master Staff List'!$C$8:$D$57,2,FALSE),0)*S24</f>
        <v>0</v>
      </c>
      <c r="U24" s="228">
        <f>SUMIF(Promote!$C$15:$C$41,$B24,Promote!L$15:L$41)</f>
        <v>0</v>
      </c>
      <c r="V24" s="15">
        <f>IFERROR(VLOOKUP($B24,'Master Staff List'!$C$8:$D$57,2,FALSE),0)*U24</f>
        <v>0</v>
      </c>
      <c r="W24" s="228">
        <f>SUMIF(Promote!$C$15:$C$41,$B24,Promote!M$15:M$41)</f>
        <v>0</v>
      </c>
      <c r="X24" s="15">
        <f>IFERROR(VLOOKUP($B24,'Master Staff List'!$C$8:$D$57,2,FALSE),0)*W24</f>
        <v>0</v>
      </c>
      <c r="Y24" s="228">
        <f>SUMIF(Promote!$C$15:$C$41,$B24,Promote!N$15:N$41)</f>
        <v>0</v>
      </c>
      <c r="Z24" s="15">
        <f>IFERROR(VLOOKUP($B24,'Master Staff List'!$C$8:$D$57,2,FALSE),0)*Y24</f>
        <v>0</v>
      </c>
      <c r="AA24" s="228">
        <f>SUMIF(Promote!$C$15:$C$41,$B24,Promote!O$15:O$41)</f>
        <v>0</v>
      </c>
      <c r="AB24" s="15">
        <f>IFERROR(VLOOKUP($B24,'Master Staff List'!$C$8:$D$57,2,FALSE),0)*AA24</f>
        <v>0</v>
      </c>
      <c r="AC24" s="19">
        <f t="shared" si="3"/>
        <v>0</v>
      </c>
      <c r="AD24" s="28">
        <f t="shared" si="4"/>
        <v>0</v>
      </c>
      <c r="AE24" s="29">
        <f t="shared" si="0"/>
        <v>0</v>
      </c>
      <c r="AH24" s="168">
        <f t="shared" si="1"/>
        <v>0</v>
      </c>
      <c r="AI24" s="168">
        <f t="shared" si="2"/>
        <v>0</v>
      </c>
    </row>
    <row r="25" spans="1:35" ht="12.2" customHeight="1" x14ac:dyDescent="0.25">
      <c r="A25" s="42"/>
      <c r="B25" s="203" t="str">
        <f>'Master Staff List'!C24</f>
        <v>TBD Staff Name 17</v>
      </c>
      <c r="C25" s="134"/>
      <c r="D25" s="40"/>
      <c r="E25" s="228">
        <f>SUMIF(Promote!$C$15:$C$41,$B25,Promote!D$15:D$41)</f>
        <v>0</v>
      </c>
      <c r="F25" s="15">
        <f>IFERROR(VLOOKUP($B25,'Master Staff List'!$C$8:$D$57,2,FALSE),0)*E25</f>
        <v>0</v>
      </c>
      <c r="G25" s="228">
        <f>SUMIF(Promote!$C$15:$C$41,$B25,Promote!E$15:E$41)</f>
        <v>0</v>
      </c>
      <c r="H25" s="15">
        <f>IFERROR(VLOOKUP($B25,'Master Staff List'!$C$8:$D$57,2,FALSE),0)*G25</f>
        <v>0</v>
      </c>
      <c r="I25" s="228">
        <f>SUMIF(Promote!$C$15:$C$41,$B25,Promote!F$15:F$41)</f>
        <v>0</v>
      </c>
      <c r="J25" s="15">
        <f>IFERROR(VLOOKUP($B25,'Master Staff List'!$C$8:$D$57,2,FALSE),0)*I25</f>
        <v>0</v>
      </c>
      <c r="K25" s="228">
        <f>SUMIF(Promote!$C$15:$C$41,$B25,Promote!G$15:G$41)</f>
        <v>0</v>
      </c>
      <c r="L25" s="15">
        <f>IFERROR(VLOOKUP($B25,'Master Staff List'!$C$8:$D$57,2,FALSE),0)*K25</f>
        <v>0</v>
      </c>
      <c r="M25" s="228">
        <f>SUMIF(Promote!$C$15:$C$41,$B25,Promote!H$15:H$41)</f>
        <v>0</v>
      </c>
      <c r="N25" s="15">
        <f>IFERROR(VLOOKUP($B25,'Master Staff List'!$C$8:$D$57,2,FALSE),0)*M25</f>
        <v>0</v>
      </c>
      <c r="O25" s="228">
        <f>SUMIF(Promote!$C$15:$C$41,$B25,Promote!I$15:I$41)</f>
        <v>0</v>
      </c>
      <c r="P25" s="15">
        <f>IFERROR(VLOOKUP($B25,'Master Staff List'!$C$8:$D$57,2,FALSE),0)*O25</f>
        <v>0</v>
      </c>
      <c r="Q25" s="228">
        <f>SUMIF(Promote!$C$15:$C$41,$B25,Promote!J$15:J$41)</f>
        <v>0</v>
      </c>
      <c r="R25" s="15">
        <f>IFERROR(VLOOKUP($B25,'Master Staff List'!$C$8:$D$57,2,FALSE),0)*Q25</f>
        <v>0</v>
      </c>
      <c r="S25" s="228">
        <f>SUMIF(Promote!$C$15:$C$41,$B25,Promote!K$15:K$41)</f>
        <v>0</v>
      </c>
      <c r="T25" s="15">
        <f>IFERROR(VLOOKUP($B25,'Master Staff List'!$C$8:$D$57,2,FALSE),0)*S25</f>
        <v>0</v>
      </c>
      <c r="U25" s="228">
        <f>SUMIF(Promote!$C$15:$C$41,$B25,Promote!L$15:L$41)</f>
        <v>0</v>
      </c>
      <c r="V25" s="15">
        <f>IFERROR(VLOOKUP($B25,'Master Staff List'!$C$8:$D$57,2,FALSE),0)*U25</f>
        <v>0</v>
      </c>
      <c r="W25" s="228">
        <f>SUMIF(Promote!$C$15:$C$41,$B25,Promote!M$15:M$41)</f>
        <v>0</v>
      </c>
      <c r="X25" s="15">
        <f>IFERROR(VLOOKUP($B25,'Master Staff List'!$C$8:$D$57,2,FALSE),0)*W25</f>
        <v>0</v>
      </c>
      <c r="Y25" s="228">
        <f>SUMIF(Promote!$C$15:$C$41,$B25,Promote!N$15:N$41)</f>
        <v>0</v>
      </c>
      <c r="Z25" s="15">
        <f>IFERROR(VLOOKUP($B25,'Master Staff List'!$C$8:$D$57,2,FALSE),0)*Y25</f>
        <v>0</v>
      </c>
      <c r="AA25" s="228">
        <f>SUMIF(Promote!$C$15:$C$41,$B25,Promote!O$15:O$41)</f>
        <v>0</v>
      </c>
      <c r="AB25" s="15">
        <f>IFERROR(VLOOKUP($B25,'Master Staff List'!$C$8:$D$57,2,FALSE),0)*AA25</f>
        <v>0</v>
      </c>
      <c r="AC25" s="19">
        <f t="shared" si="3"/>
        <v>0</v>
      </c>
      <c r="AD25" s="28">
        <f t="shared" si="4"/>
        <v>0</v>
      </c>
      <c r="AE25" s="29">
        <f t="shared" si="0"/>
        <v>0</v>
      </c>
      <c r="AH25" s="168">
        <f t="shared" si="1"/>
        <v>0</v>
      </c>
      <c r="AI25" s="168">
        <f t="shared" si="2"/>
        <v>0</v>
      </c>
    </row>
    <row r="26" spans="1:35" ht="12.2" customHeight="1" x14ac:dyDescent="0.25">
      <c r="A26" s="42"/>
      <c r="B26" s="203" t="str">
        <f>'Master Staff List'!C25</f>
        <v>TBD Staff Name 18</v>
      </c>
      <c r="C26" s="134"/>
      <c r="D26" s="40"/>
      <c r="E26" s="228">
        <f>SUMIF(Promote!$C$15:$C$41,$B26,Promote!D$15:D$41)</f>
        <v>0</v>
      </c>
      <c r="F26" s="15">
        <f>IFERROR(VLOOKUP($B26,'Master Staff List'!$C$8:$D$57,2,FALSE),0)*E26</f>
        <v>0</v>
      </c>
      <c r="G26" s="228">
        <f>SUMIF(Promote!$C$15:$C$41,$B26,Promote!E$15:E$41)</f>
        <v>0</v>
      </c>
      <c r="H26" s="15">
        <f>IFERROR(VLOOKUP($B26,'Master Staff List'!$C$8:$D$57,2,FALSE),0)*G26</f>
        <v>0</v>
      </c>
      <c r="I26" s="228">
        <f>SUMIF(Promote!$C$15:$C$41,$B26,Promote!F$15:F$41)</f>
        <v>0</v>
      </c>
      <c r="J26" s="15">
        <f>IFERROR(VLOOKUP($B26,'Master Staff List'!$C$8:$D$57,2,FALSE),0)*I26</f>
        <v>0</v>
      </c>
      <c r="K26" s="228">
        <f>SUMIF(Promote!$C$15:$C$41,$B26,Promote!G$15:G$41)</f>
        <v>0</v>
      </c>
      <c r="L26" s="15">
        <f>IFERROR(VLOOKUP($B26,'Master Staff List'!$C$8:$D$57,2,FALSE),0)*K26</f>
        <v>0</v>
      </c>
      <c r="M26" s="228">
        <f>SUMIF(Promote!$C$15:$C$41,$B26,Promote!H$15:H$41)</f>
        <v>0</v>
      </c>
      <c r="N26" s="15">
        <f>IFERROR(VLOOKUP($B26,'Master Staff List'!$C$8:$D$57,2,FALSE),0)*M26</f>
        <v>0</v>
      </c>
      <c r="O26" s="228">
        <f>SUMIF(Promote!$C$15:$C$41,$B26,Promote!I$15:I$41)</f>
        <v>0</v>
      </c>
      <c r="P26" s="15">
        <f>IFERROR(VLOOKUP($B26,'Master Staff List'!$C$8:$D$57,2,FALSE),0)*O26</f>
        <v>0</v>
      </c>
      <c r="Q26" s="228">
        <f>SUMIF(Promote!$C$15:$C$41,$B26,Promote!J$15:J$41)</f>
        <v>0</v>
      </c>
      <c r="R26" s="15">
        <f>IFERROR(VLOOKUP($B26,'Master Staff List'!$C$8:$D$57,2,FALSE),0)*Q26</f>
        <v>0</v>
      </c>
      <c r="S26" s="228">
        <f>SUMIF(Promote!$C$15:$C$41,$B26,Promote!K$15:K$41)</f>
        <v>0</v>
      </c>
      <c r="T26" s="15">
        <f>IFERROR(VLOOKUP($B26,'Master Staff List'!$C$8:$D$57,2,FALSE),0)*S26</f>
        <v>0</v>
      </c>
      <c r="U26" s="228">
        <f>SUMIF(Promote!$C$15:$C$41,$B26,Promote!L$15:L$41)</f>
        <v>0</v>
      </c>
      <c r="V26" s="15">
        <f>IFERROR(VLOOKUP($B26,'Master Staff List'!$C$8:$D$57,2,FALSE),0)*U26</f>
        <v>0</v>
      </c>
      <c r="W26" s="228">
        <f>SUMIF(Promote!$C$15:$C$41,$B26,Promote!M$15:M$41)</f>
        <v>0</v>
      </c>
      <c r="X26" s="15">
        <f>IFERROR(VLOOKUP($B26,'Master Staff List'!$C$8:$D$57,2,FALSE),0)*W26</f>
        <v>0</v>
      </c>
      <c r="Y26" s="228">
        <f>SUMIF(Promote!$C$15:$C$41,$B26,Promote!N$15:N$41)</f>
        <v>0</v>
      </c>
      <c r="Z26" s="15">
        <f>IFERROR(VLOOKUP($B26,'Master Staff List'!$C$8:$D$57,2,FALSE),0)*Y26</f>
        <v>0</v>
      </c>
      <c r="AA26" s="228">
        <f>SUMIF(Promote!$C$15:$C$41,$B26,Promote!O$15:O$41)</f>
        <v>0</v>
      </c>
      <c r="AB26" s="15">
        <f>IFERROR(VLOOKUP($B26,'Master Staff List'!$C$8:$D$57,2,FALSE),0)*AA26</f>
        <v>0</v>
      </c>
      <c r="AC26" s="19">
        <f t="shared" si="3"/>
        <v>0</v>
      </c>
      <c r="AD26" s="28">
        <f t="shared" si="4"/>
        <v>0</v>
      </c>
      <c r="AE26" s="29">
        <f t="shared" si="0"/>
        <v>0</v>
      </c>
      <c r="AH26" s="168">
        <f t="shared" si="1"/>
        <v>0</v>
      </c>
      <c r="AI26" s="168">
        <f t="shared" si="2"/>
        <v>0</v>
      </c>
    </row>
    <row r="27" spans="1:35" ht="12.2" customHeight="1" x14ac:dyDescent="0.25">
      <c r="A27" s="42"/>
      <c r="B27" s="203" t="str">
        <f>'Master Staff List'!C26</f>
        <v>TBD Staff Name 19</v>
      </c>
      <c r="C27" s="134"/>
      <c r="D27" s="40"/>
      <c r="E27" s="228">
        <f>SUMIF(Promote!$C$15:$C$41,$B27,Promote!D$15:D$41)</f>
        <v>0</v>
      </c>
      <c r="F27" s="15">
        <f>IFERROR(VLOOKUP($B27,'Master Staff List'!$C$8:$D$57,2,FALSE),0)*E27</f>
        <v>0</v>
      </c>
      <c r="G27" s="228">
        <f>SUMIF(Promote!$C$15:$C$41,$B27,Promote!E$15:E$41)</f>
        <v>0</v>
      </c>
      <c r="H27" s="15">
        <f>IFERROR(VLOOKUP($B27,'Master Staff List'!$C$8:$D$57,2,FALSE),0)*G27</f>
        <v>0</v>
      </c>
      <c r="I27" s="228">
        <f>SUMIF(Promote!$C$15:$C$41,$B27,Promote!F$15:F$41)</f>
        <v>0</v>
      </c>
      <c r="J27" s="15">
        <f>IFERROR(VLOOKUP($B27,'Master Staff List'!$C$8:$D$57,2,FALSE),0)*I27</f>
        <v>0</v>
      </c>
      <c r="K27" s="228">
        <f>SUMIF(Promote!$C$15:$C$41,$B27,Promote!G$15:G$41)</f>
        <v>0</v>
      </c>
      <c r="L27" s="15">
        <f>IFERROR(VLOOKUP($B27,'Master Staff List'!$C$8:$D$57,2,FALSE),0)*K27</f>
        <v>0</v>
      </c>
      <c r="M27" s="228">
        <f>SUMIF(Promote!$C$15:$C$41,$B27,Promote!H$15:H$41)</f>
        <v>0</v>
      </c>
      <c r="N27" s="15">
        <f>IFERROR(VLOOKUP($B27,'Master Staff List'!$C$8:$D$57,2,FALSE),0)*M27</f>
        <v>0</v>
      </c>
      <c r="O27" s="228">
        <f>SUMIF(Promote!$C$15:$C$41,$B27,Promote!I$15:I$41)</f>
        <v>0</v>
      </c>
      <c r="P27" s="15">
        <f>IFERROR(VLOOKUP($B27,'Master Staff List'!$C$8:$D$57,2,FALSE),0)*O27</f>
        <v>0</v>
      </c>
      <c r="Q27" s="228">
        <f>SUMIF(Promote!$C$15:$C$41,$B27,Promote!J$15:J$41)</f>
        <v>0</v>
      </c>
      <c r="R27" s="15">
        <f>IFERROR(VLOOKUP($B27,'Master Staff List'!$C$8:$D$57,2,FALSE),0)*Q27</f>
        <v>0</v>
      </c>
      <c r="S27" s="228">
        <f>SUMIF(Promote!$C$15:$C$41,$B27,Promote!K$15:K$41)</f>
        <v>0</v>
      </c>
      <c r="T27" s="15">
        <f>IFERROR(VLOOKUP($B27,'Master Staff List'!$C$8:$D$57,2,FALSE),0)*S27</f>
        <v>0</v>
      </c>
      <c r="U27" s="228">
        <f>SUMIF(Promote!$C$15:$C$41,$B27,Promote!L$15:L$41)</f>
        <v>0</v>
      </c>
      <c r="V27" s="15">
        <f>IFERROR(VLOOKUP($B27,'Master Staff List'!$C$8:$D$57,2,FALSE),0)*U27</f>
        <v>0</v>
      </c>
      <c r="W27" s="228">
        <f>SUMIF(Promote!$C$15:$C$41,$B27,Promote!M$15:M$41)</f>
        <v>0</v>
      </c>
      <c r="X27" s="15">
        <f>IFERROR(VLOOKUP($B27,'Master Staff List'!$C$8:$D$57,2,FALSE),0)*W27</f>
        <v>0</v>
      </c>
      <c r="Y27" s="228">
        <f>SUMIF(Promote!$C$15:$C$41,$B27,Promote!N$15:N$41)</f>
        <v>0</v>
      </c>
      <c r="Z27" s="15">
        <f>IFERROR(VLOOKUP($B27,'Master Staff List'!$C$8:$D$57,2,FALSE),0)*Y27</f>
        <v>0</v>
      </c>
      <c r="AA27" s="228">
        <f>SUMIF(Promote!$C$15:$C$41,$B27,Promote!O$15:O$41)</f>
        <v>0</v>
      </c>
      <c r="AB27" s="15">
        <f>IFERROR(VLOOKUP($B27,'Master Staff List'!$C$8:$D$57,2,FALSE),0)*AA27</f>
        <v>0</v>
      </c>
      <c r="AC27" s="19">
        <f t="shared" si="3"/>
        <v>0</v>
      </c>
      <c r="AD27" s="28">
        <f t="shared" si="4"/>
        <v>0</v>
      </c>
      <c r="AE27" s="29">
        <f t="shared" si="0"/>
        <v>0</v>
      </c>
      <c r="AH27" s="168">
        <f t="shared" si="1"/>
        <v>0</v>
      </c>
      <c r="AI27" s="168">
        <f t="shared" si="2"/>
        <v>0</v>
      </c>
    </row>
    <row r="28" spans="1:35" ht="12.2" customHeight="1" x14ac:dyDescent="0.25">
      <c r="A28" s="42"/>
      <c r="B28" s="203" t="str">
        <f>'Master Staff List'!C27</f>
        <v>TBD Staff Name 20</v>
      </c>
      <c r="C28" s="134"/>
      <c r="D28" s="40"/>
      <c r="E28" s="228">
        <f>SUMIF(Promote!$C$15:$C$41,$B28,Promote!D$15:D$41)</f>
        <v>0</v>
      </c>
      <c r="F28" s="15">
        <f>IFERROR(VLOOKUP($B28,'Master Staff List'!$C$8:$D$57,2,FALSE),0)*E28</f>
        <v>0</v>
      </c>
      <c r="G28" s="228">
        <f>SUMIF(Promote!$C$15:$C$41,$B28,Promote!E$15:E$41)</f>
        <v>0</v>
      </c>
      <c r="H28" s="15">
        <f>IFERROR(VLOOKUP($B28,'Master Staff List'!$C$8:$D$57,2,FALSE),0)*G28</f>
        <v>0</v>
      </c>
      <c r="I28" s="228">
        <f>SUMIF(Promote!$C$15:$C$41,$B28,Promote!F$15:F$41)</f>
        <v>0</v>
      </c>
      <c r="J28" s="15">
        <f>IFERROR(VLOOKUP($B28,'Master Staff List'!$C$8:$D$57,2,FALSE),0)*I28</f>
        <v>0</v>
      </c>
      <c r="K28" s="228">
        <f>SUMIF(Promote!$C$15:$C$41,$B28,Promote!G$15:G$41)</f>
        <v>0</v>
      </c>
      <c r="L28" s="15">
        <f>IFERROR(VLOOKUP($B28,'Master Staff List'!$C$8:$D$57,2,FALSE),0)*K28</f>
        <v>0</v>
      </c>
      <c r="M28" s="228">
        <f>SUMIF(Promote!$C$15:$C$41,$B28,Promote!H$15:H$41)</f>
        <v>0</v>
      </c>
      <c r="N28" s="15">
        <f>IFERROR(VLOOKUP($B28,'Master Staff List'!$C$8:$D$57,2,FALSE),0)*M28</f>
        <v>0</v>
      </c>
      <c r="O28" s="228">
        <f>SUMIF(Promote!$C$15:$C$41,$B28,Promote!I$15:I$41)</f>
        <v>0</v>
      </c>
      <c r="P28" s="15">
        <f>IFERROR(VLOOKUP($B28,'Master Staff List'!$C$8:$D$57,2,FALSE),0)*O28</f>
        <v>0</v>
      </c>
      <c r="Q28" s="228">
        <f>SUMIF(Promote!$C$15:$C$41,$B28,Promote!J$15:J$41)</f>
        <v>0</v>
      </c>
      <c r="R28" s="15">
        <f>IFERROR(VLOOKUP($B28,'Master Staff List'!$C$8:$D$57,2,FALSE),0)*Q28</f>
        <v>0</v>
      </c>
      <c r="S28" s="228">
        <f>SUMIF(Promote!$C$15:$C$41,$B28,Promote!K$15:K$41)</f>
        <v>0</v>
      </c>
      <c r="T28" s="15">
        <f>IFERROR(VLOOKUP($B28,'Master Staff List'!$C$8:$D$57,2,FALSE),0)*S28</f>
        <v>0</v>
      </c>
      <c r="U28" s="228">
        <f>SUMIF(Promote!$C$15:$C$41,$B28,Promote!L$15:L$41)</f>
        <v>0</v>
      </c>
      <c r="V28" s="15">
        <f>IFERROR(VLOOKUP($B28,'Master Staff List'!$C$8:$D$57,2,FALSE),0)*U28</f>
        <v>0</v>
      </c>
      <c r="W28" s="228">
        <f>SUMIF(Promote!$C$15:$C$41,$B28,Promote!M$15:M$41)</f>
        <v>0</v>
      </c>
      <c r="X28" s="15">
        <f>IFERROR(VLOOKUP($B28,'Master Staff List'!$C$8:$D$57,2,FALSE),0)*W28</f>
        <v>0</v>
      </c>
      <c r="Y28" s="228">
        <f>SUMIF(Promote!$C$15:$C$41,$B28,Promote!N$15:N$41)</f>
        <v>0</v>
      </c>
      <c r="Z28" s="15">
        <f>IFERROR(VLOOKUP($B28,'Master Staff List'!$C$8:$D$57,2,FALSE),0)*Y28</f>
        <v>0</v>
      </c>
      <c r="AA28" s="228">
        <f>SUMIF(Promote!$C$15:$C$41,$B28,Promote!O$15:O$41)</f>
        <v>0</v>
      </c>
      <c r="AB28" s="15">
        <f>IFERROR(VLOOKUP($B28,'Master Staff List'!$C$8:$D$57,2,FALSE),0)*AA28</f>
        <v>0</v>
      </c>
      <c r="AC28" s="19">
        <f t="shared" si="3"/>
        <v>0</v>
      </c>
      <c r="AD28" s="28">
        <f t="shared" si="4"/>
        <v>0</v>
      </c>
      <c r="AE28" s="29">
        <f t="shared" si="0"/>
        <v>0</v>
      </c>
      <c r="AH28" s="168">
        <f t="shared" si="1"/>
        <v>0</v>
      </c>
      <c r="AI28" s="168">
        <f t="shared" si="2"/>
        <v>0</v>
      </c>
    </row>
    <row r="29" spans="1:35" ht="12.2" customHeight="1" x14ac:dyDescent="0.25">
      <c r="A29" s="42"/>
      <c r="B29" s="203" t="str">
        <f>'Master Staff List'!C28</f>
        <v>TBD Staff Name 21</v>
      </c>
      <c r="C29" s="134"/>
      <c r="D29" s="40"/>
      <c r="E29" s="228">
        <f>SUMIF(Promote!$C$15:$C$41,$B29,Promote!D$15:D$41)</f>
        <v>0</v>
      </c>
      <c r="F29" s="15">
        <f>IFERROR(VLOOKUP($B29,'Master Staff List'!$C$8:$D$57,2,FALSE),0)*E29</f>
        <v>0</v>
      </c>
      <c r="G29" s="228">
        <f>SUMIF(Promote!$C$15:$C$41,$B29,Promote!E$15:E$41)</f>
        <v>0</v>
      </c>
      <c r="H29" s="15">
        <f>IFERROR(VLOOKUP($B29,'Master Staff List'!$C$8:$D$57,2,FALSE),0)*G29</f>
        <v>0</v>
      </c>
      <c r="I29" s="228">
        <f>SUMIF(Promote!$C$15:$C$41,$B29,Promote!F$15:F$41)</f>
        <v>0</v>
      </c>
      <c r="J29" s="15">
        <f>IFERROR(VLOOKUP($B29,'Master Staff List'!$C$8:$D$57,2,FALSE),0)*I29</f>
        <v>0</v>
      </c>
      <c r="K29" s="228">
        <f>SUMIF(Promote!$C$15:$C$41,$B29,Promote!G$15:G$41)</f>
        <v>0</v>
      </c>
      <c r="L29" s="15">
        <f>IFERROR(VLOOKUP($B29,'Master Staff List'!$C$8:$D$57,2,FALSE),0)*K29</f>
        <v>0</v>
      </c>
      <c r="M29" s="228">
        <f>SUMIF(Promote!$C$15:$C$41,$B29,Promote!H$15:H$41)</f>
        <v>0</v>
      </c>
      <c r="N29" s="15">
        <f>IFERROR(VLOOKUP($B29,'Master Staff List'!$C$8:$D$57,2,FALSE),0)*M29</f>
        <v>0</v>
      </c>
      <c r="O29" s="228">
        <f>SUMIF(Promote!$C$15:$C$41,$B29,Promote!I$15:I$41)</f>
        <v>0</v>
      </c>
      <c r="P29" s="15">
        <f>IFERROR(VLOOKUP($B29,'Master Staff List'!$C$8:$D$57,2,FALSE),0)*O29</f>
        <v>0</v>
      </c>
      <c r="Q29" s="228">
        <f>SUMIF(Promote!$C$15:$C$41,$B29,Promote!J$15:J$41)</f>
        <v>0</v>
      </c>
      <c r="R29" s="15">
        <f>IFERROR(VLOOKUP($B29,'Master Staff List'!$C$8:$D$57,2,FALSE),0)*Q29</f>
        <v>0</v>
      </c>
      <c r="S29" s="228">
        <f>SUMIF(Promote!$C$15:$C$41,$B29,Promote!K$15:K$41)</f>
        <v>0</v>
      </c>
      <c r="T29" s="15">
        <f>IFERROR(VLOOKUP($B29,'Master Staff List'!$C$8:$D$57,2,FALSE),0)*S29</f>
        <v>0</v>
      </c>
      <c r="U29" s="228">
        <f>SUMIF(Promote!$C$15:$C$41,$B29,Promote!L$15:L$41)</f>
        <v>0</v>
      </c>
      <c r="V29" s="15">
        <f>IFERROR(VLOOKUP($B29,'Master Staff List'!$C$8:$D$57,2,FALSE),0)*U29</f>
        <v>0</v>
      </c>
      <c r="W29" s="228">
        <f>SUMIF(Promote!$C$15:$C$41,$B29,Promote!M$15:M$41)</f>
        <v>0</v>
      </c>
      <c r="X29" s="15">
        <f>IFERROR(VLOOKUP($B29,'Master Staff List'!$C$8:$D$57,2,FALSE),0)*W29</f>
        <v>0</v>
      </c>
      <c r="Y29" s="228">
        <f>SUMIF(Promote!$C$15:$C$41,$B29,Promote!N$15:N$41)</f>
        <v>0</v>
      </c>
      <c r="Z29" s="15">
        <f>IFERROR(VLOOKUP($B29,'Master Staff List'!$C$8:$D$57,2,FALSE),0)*Y29</f>
        <v>0</v>
      </c>
      <c r="AA29" s="228">
        <f>SUMIF(Promote!$C$15:$C$41,$B29,Promote!O$15:O$41)</f>
        <v>0</v>
      </c>
      <c r="AB29" s="15">
        <f>IFERROR(VLOOKUP($B29,'Master Staff List'!$C$8:$D$57,2,FALSE),0)*AA29</f>
        <v>0</v>
      </c>
      <c r="AC29" s="19">
        <f t="shared" si="3"/>
        <v>0</v>
      </c>
      <c r="AD29" s="28">
        <f t="shared" si="4"/>
        <v>0</v>
      </c>
      <c r="AE29" s="29">
        <f t="shared" si="0"/>
        <v>0</v>
      </c>
      <c r="AH29" s="168">
        <f t="shared" si="1"/>
        <v>0</v>
      </c>
      <c r="AI29" s="168">
        <f t="shared" si="2"/>
        <v>0</v>
      </c>
    </row>
    <row r="30" spans="1:35" ht="12.2" customHeight="1" x14ac:dyDescent="0.25">
      <c r="A30" s="42"/>
      <c r="B30" s="203" t="str">
        <f>'Master Staff List'!C29</f>
        <v>TBD Staff Name 22</v>
      </c>
      <c r="C30" s="134"/>
      <c r="D30" s="40"/>
      <c r="E30" s="228">
        <f>SUMIF(Promote!$C$15:$C$41,$B30,Promote!D$15:D$41)</f>
        <v>0</v>
      </c>
      <c r="F30" s="15">
        <f>IFERROR(VLOOKUP($B30,'Master Staff List'!$C$8:$D$57,2,FALSE),0)*E30</f>
        <v>0</v>
      </c>
      <c r="G30" s="228">
        <f>SUMIF(Promote!$C$15:$C$41,$B30,Promote!E$15:E$41)</f>
        <v>0</v>
      </c>
      <c r="H30" s="15">
        <f>IFERROR(VLOOKUP($B30,'Master Staff List'!$C$8:$D$57,2,FALSE),0)*G30</f>
        <v>0</v>
      </c>
      <c r="I30" s="228">
        <f>SUMIF(Promote!$C$15:$C$41,$B30,Promote!F$15:F$41)</f>
        <v>0</v>
      </c>
      <c r="J30" s="15">
        <f>IFERROR(VLOOKUP($B30,'Master Staff List'!$C$8:$D$57,2,FALSE),0)*I30</f>
        <v>0</v>
      </c>
      <c r="K30" s="228">
        <f>SUMIF(Promote!$C$15:$C$41,$B30,Promote!G$15:G$41)</f>
        <v>0</v>
      </c>
      <c r="L30" s="15">
        <f>IFERROR(VLOOKUP($B30,'Master Staff List'!$C$8:$D$57,2,FALSE),0)*K30</f>
        <v>0</v>
      </c>
      <c r="M30" s="228">
        <f>SUMIF(Promote!$C$15:$C$41,$B30,Promote!H$15:H$41)</f>
        <v>0</v>
      </c>
      <c r="N30" s="15">
        <f>IFERROR(VLOOKUP($B30,'Master Staff List'!$C$8:$D$57,2,FALSE),0)*M30</f>
        <v>0</v>
      </c>
      <c r="O30" s="228">
        <f>SUMIF(Promote!$C$15:$C$41,$B30,Promote!I$15:I$41)</f>
        <v>0</v>
      </c>
      <c r="P30" s="15">
        <f>IFERROR(VLOOKUP($B30,'Master Staff List'!$C$8:$D$57,2,FALSE),0)*O30</f>
        <v>0</v>
      </c>
      <c r="Q30" s="228">
        <f>SUMIF(Promote!$C$15:$C$41,$B30,Promote!J$15:J$41)</f>
        <v>0</v>
      </c>
      <c r="R30" s="15">
        <f>IFERROR(VLOOKUP($B30,'Master Staff List'!$C$8:$D$57,2,FALSE),0)*Q30</f>
        <v>0</v>
      </c>
      <c r="S30" s="228">
        <f>SUMIF(Promote!$C$15:$C$41,$B30,Promote!K$15:K$41)</f>
        <v>0</v>
      </c>
      <c r="T30" s="15">
        <f>IFERROR(VLOOKUP($B30,'Master Staff List'!$C$8:$D$57,2,FALSE),0)*S30</f>
        <v>0</v>
      </c>
      <c r="U30" s="228">
        <f>SUMIF(Promote!$C$15:$C$41,$B30,Promote!L$15:L$41)</f>
        <v>0</v>
      </c>
      <c r="V30" s="15">
        <f>IFERROR(VLOOKUP($B30,'Master Staff List'!$C$8:$D$57,2,FALSE),0)*U30</f>
        <v>0</v>
      </c>
      <c r="W30" s="228">
        <f>SUMIF(Promote!$C$15:$C$41,$B30,Promote!M$15:M$41)</f>
        <v>0</v>
      </c>
      <c r="X30" s="15">
        <f>IFERROR(VLOOKUP($B30,'Master Staff List'!$C$8:$D$57,2,FALSE),0)*W30</f>
        <v>0</v>
      </c>
      <c r="Y30" s="228">
        <f>SUMIF(Promote!$C$15:$C$41,$B30,Promote!N$15:N$41)</f>
        <v>0</v>
      </c>
      <c r="Z30" s="15">
        <f>IFERROR(VLOOKUP($B30,'Master Staff List'!$C$8:$D$57,2,FALSE),0)*Y30</f>
        <v>0</v>
      </c>
      <c r="AA30" s="228">
        <f>SUMIF(Promote!$C$15:$C$41,$B30,Promote!O$15:O$41)</f>
        <v>0</v>
      </c>
      <c r="AB30" s="15">
        <f>IFERROR(VLOOKUP($B30,'Master Staff List'!$C$8:$D$57,2,FALSE),0)*AA30</f>
        <v>0</v>
      </c>
      <c r="AC30" s="19">
        <f t="shared" si="3"/>
        <v>0</v>
      </c>
      <c r="AD30" s="28">
        <f t="shared" si="4"/>
        <v>0</v>
      </c>
      <c r="AE30" s="29">
        <f t="shared" si="0"/>
        <v>0</v>
      </c>
      <c r="AH30" s="168">
        <f t="shared" si="1"/>
        <v>0</v>
      </c>
      <c r="AI30" s="168">
        <f t="shared" si="2"/>
        <v>0</v>
      </c>
    </row>
    <row r="31" spans="1:35" ht="12.2" customHeight="1" x14ac:dyDescent="0.25">
      <c r="A31" s="42"/>
      <c r="B31" s="203" t="str">
        <f>'Master Staff List'!C30</f>
        <v>TBD Staff Name 23</v>
      </c>
      <c r="C31" s="134"/>
      <c r="D31" s="40"/>
      <c r="E31" s="228">
        <f>SUMIF(Promote!$C$15:$C$41,$B31,Promote!D$15:D$41)</f>
        <v>0</v>
      </c>
      <c r="F31" s="15">
        <f>IFERROR(VLOOKUP($B31,'Master Staff List'!$C$8:$D$57,2,FALSE),0)*E31</f>
        <v>0</v>
      </c>
      <c r="G31" s="228">
        <f>SUMIF(Promote!$C$15:$C$41,$B31,Promote!E$15:E$41)</f>
        <v>0</v>
      </c>
      <c r="H31" s="15">
        <f>IFERROR(VLOOKUP($B31,'Master Staff List'!$C$8:$D$57,2,FALSE),0)*G31</f>
        <v>0</v>
      </c>
      <c r="I31" s="228">
        <f>SUMIF(Promote!$C$15:$C$41,$B31,Promote!F$15:F$41)</f>
        <v>0</v>
      </c>
      <c r="J31" s="15">
        <f>IFERROR(VLOOKUP($B31,'Master Staff List'!$C$8:$D$57,2,FALSE),0)*I31</f>
        <v>0</v>
      </c>
      <c r="K31" s="228">
        <f>SUMIF(Promote!$C$15:$C$41,$B31,Promote!G$15:G$41)</f>
        <v>0</v>
      </c>
      <c r="L31" s="15">
        <f>IFERROR(VLOOKUP($B31,'Master Staff List'!$C$8:$D$57,2,FALSE),0)*K31</f>
        <v>0</v>
      </c>
      <c r="M31" s="228">
        <f>SUMIF(Promote!$C$15:$C$41,$B31,Promote!H$15:H$41)</f>
        <v>0</v>
      </c>
      <c r="N31" s="15">
        <f>IFERROR(VLOOKUP($B31,'Master Staff List'!$C$8:$D$57,2,FALSE),0)*M31</f>
        <v>0</v>
      </c>
      <c r="O31" s="228">
        <f>SUMIF(Promote!$C$15:$C$41,$B31,Promote!I$15:I$41)</f>
        <v>0</v>
      </c>
      <c r="P31" s="15">
        <f>IFERROR(VLOOKUP($B31,'Master Staff List'!$C$8:$D$57,2,FALSE),0)*O31</f>
        <v>0</v>
      </c>
      <c r="Q31" s="228">
        <f>SUMIF(Promote!$C$15:$C$41,$B31,Promote!J$15:J$41)</f>
        <v>0</v>
      </c>
      <c r="R31" s="15">
        <f>IFERROR(VLOOKUP($B31,'Master Staff List'!$C$8:$D$57,2,FALSE),0)*Q31</f>
        <v>0</v>
      </c>
      <c r="S31" s="228">
        <f>SUMIF(Promote!$C$15:$C$41,$B31,Promote!K$15:K$41)</f>
        <v>0</v>
      </c>
      <c r="T31" s="15">
        <f>IFERROR(VLOOKUP($B31,'Master Staff List'!$C$8:$D$57,2,FALSE),0)*S31</f>
        <v>0</v>
      </c>
      <c r="U31" s="228">
        <f>SUMIF(Promote!$C$15:$C$41,$B31,Promote!L$15:L$41)</f>
        <v>0</v>
      </c>
      <c r="V31" s="15">
        <f>IFERROR(VLOOKUP($B31,'Master Staff List'!$C$8:$D$57,2,FALSE),0)*U31</f>
        <v>0</v>
      </c>
      <c r="W31" s="228">
        <f>SUMIF(Promote!$C$15:$C$41,$B31,Promote!M$15:M$41)</f>
        <v>0</v>
      </c>
      <c r="X31" s="15">
        <f>IFERROR(VLOOKUP($B31,'Master Staff List'!$C$8:$D$57,2,FALSE),0)*W31</f>
        <v>0</v>
      </c>
      <c r="Y31" s="228">
        <f>SUMIF(Promote!$C$15:$C$41,$B31,Promote!N$15:N$41)</f>
        <v>0</v>
      </c>
      <c r="Z31" s="15">
        <f>IFERROR(VLOOKUP($B31,'Master Staff List'!$C$8:$D$57,2,FALSE),0)*Y31</f>
        <v>0</v>
      </c>
      <c r="AA31" s="228">
        <f>SUMIF(Promote!$C$15:$C$41,$B31,Promote!O$15:O$41)</f>
        <v>0</v>
      </c>
      <c r="AB31" s="15">
        <f>IFERROR(VLOOKUP($B31,'Master Staff List'!$C$8:$D$57,2,FALSE),0)*AA31</f>
        <v>0</v>
      </c>
      <c r="AC31" s="19">
        <f t="shared" si="3"/>
        <v>0</v>
      </c>
      <c r="AD31" s="28">
        <f t="shared" si="4"/>
        <v>0</v>
      </c>
      <c r="AE31" s="29">
        <f t="shared" si="0"/>
        <v>0</v>
      </c>
      <c r="AH31" s="168">
        <f t="shared" si="1"/>
        <v>0</v>
      </c>
      <c r="AI31" s="168">
        <f t="shared" si="2"/>
        <v>0</v>
      </c>
    </row>
    <row r="32" spans="1:35" ht="12" customHeight="1" x14ac:dyDescent="0.25">
      <c r="A32" s="42"/>
      <c r="B32" s="203" t="str">
        <f>'Master Staff List'!C31</f>
        <v>TBD Staff Name 24</v>
      </c>
      <c r="C32" s="134"/>
      <c r="D32" s="40"/>
      <c r="E32" s="228">
        <f>SUMIF(Promote!$C$15:$C$41,$B32,Promote!D$15:D$41)</f>
        <v>0</v>
      </c>
      <c r="F32" s="15">
        <f>IFERROR(VLOOKUP($B32,'Master Staff List'!$C$8:$D$57,2,FALSE),0)*E32</f>
        <v>0</v>
      </c>
      <c r="G32" s="228">
        <f>SUMIF(Promote!$C$15:$C$41,$B32,Promote!E$15:E$41)</f>
        <v>0</v>
      </c>
      <c r="H32" s="15">
        <f>IFERROR(VLOOKUP($B32,'Master Staff List'!$C$8:$D$57,2,FALSE),0)*G32</f>
        <v>0</v>
      </c>
      <c r="I32" s="228">
        <f>SUMIF(Promote!$C$15:$C$41,$B32,Promote!F$15:F$41)</f>
        <v>0</v>
      </c>
      <c r="J32" s="15">
        <f>IFERROR(VLOOKUP($B32,'Master Staff List'!$C$8:$D$57,2,FALSE),0)*I32</f>
        <v>0</v>
      </c>
      <c r="K32" s="228">
        <f>SUMIF(Promote!$C$15:$C$41,$B32,Promote!G$15:G$41)</f>
        <v>0</v>
      </c>
      <c r="L32" s="15">
        <f>IFERROR(VLOOKUP($B32,'Master Staff List'!$C$8:$D$57,2,FALSE),0)*K32</f>
        <v>0</v>
      </c>
      <c r="M32" s="228">
        <f>SUMIF(Promote!$C$15:$C$41,$B32,Promote!H$15:H$41)</f>
        <v>0</v>
      </c>
      <c r="N32" s="15">
        <f>IFERROR(VLOOKUP($B32,'Master Staff List'!$C$8:$D$57,2,FALSE),0)*M32</f>
        <v>0</v>
      </c>
      <c r="O32" s="228">
        <f>SUMIF(Promote!$C$15:$C$41,$B32,Promote!I$15:I$41)</f>
        <v>0</v>
      </c>
      <c r="P32" s="15">
        <f>IFERROR(VLOOKUP($B32,'Master Staff List'!$C$8:$D$57,2,FALSE),0)*O32</f>
        <v>0</v>
      </c>
      <c r="Q32" s="228">
        <f>SUMIF(Promote!$C$15:$C$41,$B32,Promote!J$15:J$41)</f>
        <v>0</v>
      </c>
      <c r="R32" s="15">
        <f>IFERROR(VLOOKUP($B32,'Master Staff List'!$C$8:$D$57,2,FALSE),0)*Q32</f>
        <v>0</v>
      </c>
      <c r="S32" s="228">
        <f>SUMIF(Promote!$C$15:$C$41,$B32,Promote!K$15:K$41)</f>
        <v>0</v>
      </c>
      <c r="T32" s="15">
        <f>IFERROR(VLOOKUP($B32,'Master Staff List'!$C$8:$D$57,2,FALSE),0)*S32</f>
        <v>0</v>
      </c>
      <c r="U32" s="228">
        <f>SUMIF(Promote!$C$15:$C$41,$B32,Promote!L$15:L$41)</f>
        <v>0</v>
      </c>
      <c r="V32" s="15">
        <f>IFERROR(VLOOKUP($B32,'Master Staff List'!$C$8:$D$57,2,FALSE),0)*U32</f>
        <v>0</v>
      </c>
      <c r="W32" s="228">
        <f>SUMIF(Promote!$C$15:$C$41,$B32,Promote!M$15:M$41)</f>
        <v>0</v>
      </c>
      <c r="X32" s="15">
        <f>IFERROR(VLOOKUP($B32,'Master Staff List'!$C$8:$D$57,2,FALSE),0)*W32</f>
        <v>0</v>
      </c>
      <c r="Y32" s="228">
        <f>SUMIF(Promote!$C$15:$C$41,$B32,Promote!N$15:N$41)</f>
        <v>0</v>
      </c>
      <c r="Z32" s="15">
        <f>IFERROR(VLOOKUP($B32,'Master Staff List'!$C$8:$D$57,2,FALSE),0)*Y32</f>
        <v>0</v>
      </c>
      <c r="AA32" s="228">
        <f>SUMIF(Promote!$C$15:$C$41,$B32,Promote!O$15:O$41)</f>
        <v>0</v>
      </c>
      <c r="AB32" s="15">
        <f>IFERROR(VLOOKUP($B32,'Master Staff List'!$C$8:$D$57,2,FALSE),0)*AA32</f>
        <v>0</v>
      </c>
      <c r="AC32" s="19">
        <f t="shared" si="3"/>
        <v>0</v>
      </c>
      <c r="AD32" s="28">
        <f t="shared" si="4"/>
        <v>0</v>
      </c>
      <c r="AE32" s="29">
        <f t="shared" si="0"/>
        <v>0</v>
      </c>
      <c r="AH32" s="168">
        <f t="shared" si="1"/>
        <v>0</v>
      </c>
      <c r="AI32" s="168">
        <f t="shared" si="2"/>
        <v>0</v>
      </c>
    </row>
    <row r="33" spans="1:35" ht="12.2" customHeight="1" x14ac:dyDescent="0.25">
      <c r="A33" s="42"/>
      <c r="B33" s="203" t="str">
        <f>'Master Staff List'!C32</f>
        <v>TBD Staff Name 25</v>
      </c>
      <c r="C33" s="134"/>
      <c r="D33" s="40"/>
      <c r="E33" s="228">
        <f>SUMIF(Promote!$C$15:$C$41,$B33,Promote!D$15:D$41)</f>
        <v>0</v>
      </c>
      <c r="F33" s="15">
        <f>IFERROR(VLOOKUP($B33,'Master Staff List'!$C$8:$D$57,2,FALSE),0)*E33</f>
        <v>0</v>
      </c>
      <c r="G33" s="228">
        <f>SUMIF(Promote!$C$15:$C$41,$B33,Promote!E$15:E$41)</f>
        <v>0</v>
      </c>
      <c r="H33" s="15">
        <f>IFERROR(VLOOKUP($B33,'Master Staff List'!$C$8:$D$57,2,FALSE),0)*G33</f>
        <v>0</v>
      </c>
      <c r="I33" s="228">
        <f>SUMIF(Promote!$C$15:$C$41,$B33,Promote!F$15:F$41)</f>
        <v>0</v>
      </c>
      <c r="J33" s="15">
        <f>IFERROR(VLOOKUP($B33,'Master Staff List'!$C$8:$D$57,2,FALSE),0)*I33</f>
        <v>0</v>
      </c>
      <c r="K33" s="228">
        <f>SUMIF(Promote!$C$15:$C$41,$B33,Promote!G$15:G$41)</f>
        <v>0</v>
      </c>
      <c r="L33" s="15">
        <f>IFERROR(VLOOKUP($B33,'Master Staff List'!$C$8:$D$57,2,FALSE),0)*K33</f>
        <v>0</v>
      </c>
      <c r="M33" s="228">
        <f>SUMIF(Promote!$C$15:$C$41,$B33,Promote!H$15:H$41)</f>
        <v>0</v>
      </c>
      <c r="N33" s="15">
        <f>IFERROR(VLOOKUP($B33,'Master Staff List'!$C$8:$D$57,2,FALSE),0)*M33</f>
        <v>0</v>
      </c>
      <c r="O33" s="228">
        <f>SUMIF(Promote!$C$15:$C$41,$B33,Promote!I$15:I$41)</f>
        <v>0</v>
      </c>
      <c r="P33" s="15">
        <f>IFERROR(VLOOKUP($B33,'Master Staff List'!$C$8:$D$57,2,FALSE),0)*O33</f>
        <v>0</v>
      </c>
      <c r="Q33" s="228">
        <f>SUMIF(Promote!$C$15:$C$41,$B33,Promote!J$15:J$41)</f>
        <v>0</v>
      </c>
      <c r="R33" s="15">
        <f>IFERROR(VLOOKUP($B33,'Master Staff List'!$C$8:$D$57,2,FALSE),0)*Q33</f>
        <v>0</v>
      </c>
      <c r="S33" s="228">
        <f>SUMIF(Promote!$C$15:$C$41,$B33,Promote!K$15:K$41)</f>
        <v>0</v>
      </c>
      <c r="T33" s="15">
        <f>IFERROR(VLOOKUP($B33,'Master Staff List'!$C$8:$D$57,2,FALSE),0)*S33</f>
        <v>0</v>
      </c>
      <c r="U33" s="228">
        <f>SUMIF(Promote!$C$15:$C$41,$B33,Promote!L$15:L$41)</f>
        <v>0</v>
      </c>
      <c r="V33" s="15">
        <f>IFERROR(VLOOKUP($B33,'Master Staff List'!$C$8:$D$57,2,FALSE),0)*U33</f>
        <v>0</v>
      </c>
      <c r="W33" s="228">
        <f>SUMIF(Promote!$C$15:$C$41,$B33,Promote!M$15:M$41)</f>
        <v>0</v>
      </c>
      <c r="X33" s="15">
        <f>IFERROR(VLOOKUP($B33,'Master Staff List'!$C$8:$D$57,2,FALSE),0)*W33</f>
        <v>0</v>
      </c>
      <c r="Y33" s="228">
        <f>SUMIF(Promote!$C$15:$C$41,$B33,Promote!N$15:N$41)</f>
        <v>0</v>
      </c>
      <c r="Z33" s="15">
        <f>IFERROR(VLOOKUP($B33,'Master Staff List'!$C$8:$D$57,2,FALSE),0)*Y33</f>
        <v>0</v>
      </c>
      <c r="AA33" s="228">
        <f>SUMIF(Promote!$C$15:$C$41,$B33,Promote!O$15:O$41)</f>
        <v>0</v>
      </c>
      <c r="AB33" s="15">
        <f>IFERROR(VLOOKUP($B33,'Master Staff List'!$C$8:$D$57,2,FALSE),0)*AA33</f>
        <v>0</v>
      </c>
      <c r="AC33" s="19">
        <f t="shared" si="3"/>
        <v>0</v>
      </c>
      <c r="AD33" s="28">
        <f t="shared" si="4"/>
        <v>0</v>
      </c>
      <c r="AE33" s="29">
        <f t="shared" si="0"/>
        <v>0</v>
      </c>
      <c r="AH33" s="168">
        <f t="shared" si="1"/>
        <v>0</v>
      </c>
      <c r="AI33" s="168">
        <f t="shared" si="2"/>
        <v>0</v>
      </c>
    </row>
    <row r="34" spans="1:35" ht="12.2" customHeight="1" x14ac:dyDescent="0.25">
      <c r="A34" s="42"/>
      <c r="B34" s="203" t="str">
        <f>'Master Staff List'!C33</f>
        <v>TBD Staff Name 26</v>
      </c>
      <c r="C34" s="134"/>
      <c r="D34" s="40"/>
      <c r="E34" s="228">
        <f>SUMIF(Promote!$C$15:$C$41,$B34,Promote!D$15:D$41)</f>
        <v>0</v>
      </c>
      <c r="F34" s="15">
        <f>IFERROR(VLOOKUP($B34,'Master Staff List'!$C$8:$D$57,2,FALSE),0)*E34</f>
        <v>0</v>
      </c>
      <c r="G34" s="228">
        <f>SUMIF(Promote!$C$15:$C$41,$B34,Promote!E$15:E$41)</f>
        <v>0</v>
      </c>
      <c r="H34" s="15">
        <f>IFERROR(VLOOKUP($B34,'Master Staff List'!$C$8:$D$57,2,FALSE),0)*G34</f>
        <v>0</v>
      </c>
      <c r="I34" s="228">
        <f>SUMIF(Promote!$C$15:$C$41,$B34,Promote!F$15:F$41)</f>
        <v>0</v>
      </c>
      <c r="J34" s="15">
        <f>IFERROR(VLOOKUP($B34,'Master Staff List'!$C$8:$D$57,2,FALSE),0)*I34</f>
        <v>0</v>
      </c>
      <c r="K34" s="228">
        <f>SUMIF(Promote!$C$15:$C$41,$B34,Promote!G$15:G$41)</f>
        <v>0</v>
      </c>
      <c r="L34" s="15">
        <f>IFERROR(VLOOKUP($B34,'Master Staff List'!$C$8:$D$57,2,FALSE),0)*K34</f>
        <v>0</v>
      </c>
      <c r="M34" s="228">
        <f>SUMIF(Promote!$C$15:$C$41,$B34,Promote!H$15:H$41)</f>
        <v>0</v>
      </c>
      <c r="N34" s="15">
        <f>IFERROR(VLOOKUP($B34,'Master Staff List'!$C$8:$D$57,2,FALSE),0)*M34</f>
        <v>0</v>
      </c>
      <c r="O34" s="228">
        <f>SUMIF(Promote!$C$15:$C$41,$B34,Promote!I$15:I$41)</f>
        <v>0</v>
      </c>
      <c r="P34" s="15">
        <f>IFERROR(VLOOKUP($B34,'Master Staff List'!$C$8:$D$57,2,FALSE),0)*O34</f>
        <v>0</v>
      </c>
      <c r="Q34" s="228">
        <f>SUMIF(Promote!$C$15:$C$41,$B34,Promote!J$15:J$41)</f>
        <v>0</v>
      </c>
      <c r="R34" s="15">
        <f>IFERROR(VLOOKUP($B34,'Master Staff List'!$C$8:$D$57,2,FALSE),0)*Q34</f>
        <v>0</v>
      </c>
      <c r="S34" s="228">
        <f>SUMIF(Promote!$C$15:$C$41,$B34,Promote!K$15:K$41)</f>
        <v>0</v>
      </c>
      <c r="T34" s="15">
        <f>IFERROR(VLOOKUP($B34,'Master Staff List'!$C$8:$D$57,2,FALSE),0)*S34</f>
        <v>0</v>
      </c>
      <c r="U34" s="228">
        <f>SUMIF(Promote!$C$15:$C$41,$B34,Promote!L$15:L$41)</f>
        <v>0</v>
      </c>
      <c r="V34" s="15">
        <f>IFERROR(VLOOKUP($B34,'Master Staff List'!$C$8:$D$57,2,FALSE),0)*U34</f>
        <v>0</v>
      </c>
      <c r="W34" s="228">
        <f>SUMIF(Promote!$C$15:$C$41,$B34,Promote!M$15:M$41)</f>
        <v>0</v>
      </c>
      <c r="X34" s="15">
        <f>IFERROR(VLOOKUP($B34,'Master Staff List'!$C$8:$D$57,2,FALSE),0)*W34</f>
        <v>0</v>
      </c>
      <c r="Y34" s="228">
        <f>SUMIF(Promote!$C$15:$C$41,$B34,Promote!N$15:N$41)</f>
        <v>0</v>
      </c>
      <c r="Z34" s="15">
        <f>IFERROR(VLOOKUP($B34,'Master Staff List'!$C$8:$D$57,2,FALSE),0)*Y34</f>
        <v>0</v>
      </c>
      <c r="AA34" s="228">
        <f>SUMIF(Promote!$C$15:$C$41,$B34,Promote!O$15:O$41)</f>
        <v>0</v>
      </c>
      <c r="AB34" s="15">
        <f>IFERROR(VLOOKUP($B34,'Master Staff List'!$C$8:$D$57,2,FALSE),0)*AA34</f>
        <v>0</v>
      </c>
      <c r="AC34" s="19">
        <f t="shared" si="3"/>
        <v>0</v>
      </c>
      <c r="AD34" s="28">
        <f t="shared" si="4"/>
        <v>0</v>
      </c>
      <c r="AE34" s="29">
        <f t="shared" si="0"/>
        <v>0</v>
      </c>
      <c r="AH34" s="168">
        <f t="shared" si="1"/>
        <v>0</v>
      </c>
      <c r="AI34" s="168">
        <f t="shared" si="2"/>
        <v>0</v>
      </c>
    </row>
    <row r="35" spans="1:35" ht="12.2" customHeight="1" x14ac:dyDescent="0.25">
      <c r="A35" s="42"/>
      <c r="B35" s="203" t="str">
        <f>'Master Staff List'!C34</f>
        <v>TBD Staff Name 27</v>
      </c>
      <c r="C35" s="134"/>
      <c r="D35" s="40"/>
      <c r="E35" s="228">
        <f>SUMIF(Promote!$C$15:$C$41,$B35,Promote!D$15:D$41)</f>
        <v>0</v>
      </c>
      <c r="F35" s="15">
        <f>IFERROR(VLOOKUP($B35,'Master Staff List'!$C$8:$D$57,2,FALSE),0)*E35</f>
        <v>0</v>
      </c>
      <c r="G35" s="228">
        <f>SUMIF(Promote!$C$15:$C$41,$B35,Promote!E$15:E$41)</f>
        <v>0</v>
      </c>
      <c r="H35" s="15">
        <f>IFERROR(VLOOKUP($B35,'Master Staff List'!$C$8:$D$57,2,FALSE),0)*G35</f>
        <v>0</v>
      </c>
      <c r="I35" s="228">
        <f>SUMIF(Promote!$C$15:$C$41,$B35,Promote!F$15:F$41)</f>
        <v>0</v>
      </c>
      <c r="J35" s="15">
        <f>IFERROR(VLOOKUP($B35,'Master Staff List'!$C$8:$D$57,2,FALSE),0)*I35</f>
        <v>0</v>
      </c>
      <c r="K35" s="228">
        <f>SUMIF(Promote!$C$15:$C$41,$B35,Promote!G$15:G$41)</f>
        <v>0</v>
      </c>
      <c r="L35" s="15">
        <f>IFERROR(VLOOKUP($B35,'Master Staff List'!$C$8:$D$57,2,FALSE),0)*K35</f>
        <v>0</v>
      </c>
      <c r="M35" s="228">
        <f>SUMIF(Promote!$C$15:$C$41,$B35,Promote!H$15:H$41)</f>
        <v>0</v>
      </c>
      <c r="N35" s="15">
        <f>IFERROR(VLOOKUP($B35,'Master Staff List'!$C$8:$D$57,2,FALSE),0)*M35</f>
        <v>0</v>
      </c>
      <c r="O35" s="228">
        <f>SUMIF(Promote!$C$15:$C$41,$B35,Promote!I$15:I$41)</f>
        <v>0</v>
      </c>
      <c r="P35" s="15">
        <f>IFERROR(VLOOKUP($B35,'Master Staff List'!$C$8:$D$57,2,FALSE),0)*O35</f>
        <v>0</v>
      </c>
      <c r="Q35" s="228">
        <f>SUMIF(Promote!$C$15:$C$41,$B35,Promote!J$15:J$41)</f>
        <v>0</v>
      </c>
      <c r="R35" s="15">
        <f>IFERROR(VLOOKUP($B35,'Master Staff List'!$C$8:$D$57,2,FALSE),0)*Q35</f>
        <v>0</v>
      </c>
      <c r="S35" s="228">
        <f>SUMIF(Promote!$C$15:$C$41,$B35,Promote!K$15:K$41)</f>
        <v>0</v>
      </c>
      <c r="T35" s="15">
        <f>IFERROR(VLOOKUP($B35,'Master Staff List'!$C$8:$D$57,2,FALSE),0)*S35</f>
        <v>0</v>
      </c>
      <c r="U35" s="228">
        <f>SUMIF(Promote!$C$15:$C$41,$B35,Promote!L$15:L$41)</f>
        <v>0</v>
      </c>
      <c r="V35" s="15">
        <f>IFERROR(VLOOKUP($B35,'Master Staff List'!$C$8:$D$57,2,FALSE),0)*U35</f>
        <v>0</v>
      </c>
      <c r="W35" s="228">
        <f>SUMIF(Promote!$C$15:$C$41,$B35,Promote!M$15:M$41)</f>
        <v>0</v>
      </c>
      <c r="X35" s="15">
        <f>IFERROR(VLOOKUP($B35,'Master Staff List'!$C$8:$D$57,2,FALSE),0)*W35</f>
        <v>0</v>
      </c>
      <c r="Y35" s="228">
        <f>SUMIF(Promote!$C$15:$C$41,$B35,Promote!N$15:N$41)</f>
        <v>0</v>
      </c>
      <c r="Z35" s="15">
        <f>IFERROR(VLOOKUP($B35,'Master Staff List'!$C$8:$D$57,2,FALSE),0)*Y35</f>
        <v>0</v>
      </c>
      <c r="AA35" s="228">
        <f>SUMIF(Promote!$C$15:$C$41,$B35,Promote!O$15:O$41)</f>
        <v>0</v>
      </c>
      <c r="AB35" s="15">
        <f>IFERROR(VLOOKUP($B35,'Master Staff List'!$C$8:$D$57,2,FALSE),0)*AA35</f>
        <v>0</v>
      </c>
      <c r="AC35" s="19">
        <f t="shared" si="3"/>
        <v>0</v>
      </c>
      <c r="AD35" s="28">
        <f t="shared" si="4"/>
        <v>0</v>
      </c>
      <c r="AE35" s="29">
        <f t="shared" si="0"/>
        <v>0</v>
      </c>
      <c r="AH35" s="168">
        <f t="shared" si="1"/>
        <v>0</v>
      </c>
      <c r="AI35" s="168">
        <f t="shared" si="2"/>
        <v>0</v>
      </c>
    </row>
    <row r="36" spans="1:35" ht="12.2" customHeight="1" x14ac:dyDescent="0.25">
      <c r="A36" s="42"/>
      <c r="B36" s="203" t="str">
        <f>'Master Staff List'!C35</f>
        <v>TBD Staff Name 28</v>
      </c>
      <c r="C36" s="134"/>
      <c r="D36" s="40"/>
      <c r="E36" s="228">
        <f>SUMIF(Promote!$C$15:$C$41,$B36,Promote!D$15:D$41)</f>
        <v>0</v>
      </c>
      <c r="F36" s="15">
        <f>IFERROR(VLOOKUP($B36,'Master Staff List'!$C$8:$D$57,2,FALSE),0)*E36</f>
        <v>0</v>
      </c>
      <c r="G36" s="228">
        <f>SUMIF(Promote!$C$15:$C$41,$B36,Promote!E$15:E$41)</f>
        <v>0</v>
      </c>
      <c r="H36" s="15">
        <f>IFERROR(VLOOKUP($B36,'Master Staff List'!$C$8:$D$57,2,FALSE),0)*G36</f>
        <v>0</v>
      </c>
      <c r="I36" s="228">
        <f>SUMIF(Promote!$C$15:$C$41,$B36,Promote!F$15:F$41)</f>
        <v>0</v>
      </c>
      <c r="J36" s="15">
        <f>IFERROR(VLOOKUP($B36,'Master Staff List'!$C$8:$D$57,2,FALSE),0)*I36</f>
        <v>0</v>
      </c>
      <c r="K36" s="228">
        <f>SUMIF(Promote!$C$15:$C$41,$B36,Promote!G$15:G$41)</f>
        <v>0</v>
      </c>
      <c r="L36" s="15">
        <f>IFERROR(VLOOKUP($B36,'Master Staff List'!$C$8:$D$57,2,FALSE),0)*K36</f>
        <v>0</v>
      </c>
      <c r="M36" s="228">
        <f>SUMIF(Promote!$C$15:$C$41,$B36,Promote!H$15:H$41)</f>
        <v>0</v>
      </c>
      <c r="N36" s="15">
        <f>IFERROR(VLOOKUP($B36,'Master Staff List'!$C$8:$D$57,2,FALSE),0)*M36</f>
        <v>0</v>
      </c>
      <c r="O36" s="228">
        <f>SUMIF(Promote!$C$15:$C$41,$B36,Promote!I$15:I$41)</f>
        <v>0</v>
      </c>
      <c r="P36" s="15">
        <f>IFERROR(VLOOKUP($B36,'Master Staff List'!$C$8:$D$57,2,FALSE),0)*O36</f>
        <v>0</v>
      </c>
      <c r="Q36" s="228">
        <f>SUMIF(Promote!$C$15:$C$41,$B36,Promote!J$15:J$41)</f>
        <v>0</v>
      </c>
      <c r="R36" s="15">
        <f>IFERROR(VLOOKUP($B36,'Master Staff List'!$C$8:$D$57,2,FALSE),0)*Q36</f>
        <v>0</v>
      </c>
      <c r="S36" s="228">
        <f>SUMIF(Promote!$C$15:$C$41,$B36,Promote!K$15:K$41)</f>
        <v>0</v>
      </c>
      <c r="T36" s="15">
        <f>IFERROR(VLOOKUP($B36,'Master Staff List'!$C$8:$D$57,2,FALSE),0)*S36</f>
        <v>0</v>
      </c>
      <c r="U36" s="228">
        <f>SUMIF(Promote!$C$15:$C$41,$B36,Promote!L$15:L$41)</f>
        <v>0</v>
      </c>
      <c r="V36" s="15">
        <f>IFERROR(VLOOKUP($B36,'Master Staff List'!$C$8:$D$57,2,FALSE),0)*U36</f>
        <v>0</v>
      </c>
      <c r="W36" s="228">
        <f>SUMIF(Promote!$C$15:$C$41,$B36,Promote!M$15:M$41)</f>
        <v>0</v>
      </c>
      <c r="X36" s="15">
        <f>IFERROR(VLOOKUP($B36,'Master Staff List'!$C$8:$D$57,2,FALSE),0)*W36</f>
        <v>0</v>
      </c>
      <c r="Y36" s="228">
        <f>SUMIF(Promote!$C$15:$C$41,$B36,Promote!N$15:N$41)</f>
        <v>0</v>
      </c>
      <c r="Z36" s="15">
        <f>IFERROR(VLOOKUP($B36,'Master Staff List'!$C$8:$D$57,2,FALSE),0)*Y36</f>
        <v>0</v>
      </c>
      <c r="AA36" s="228">
        <f>SUMIF(Promote!$C$15:$C$41,$B36,Promote!O$15:O$41)</f>
        <v>0</v>
      </c>
      <c r="AB36" s="15">
        <f>IFERROR(VLOOKUP($B36,'Master Staff List'!$C$8:$D$57,2,FALSE),0)*AA36</f>
        <v>0</v>
      </c>
      <c r="AC36" s="19">
        <f t="shared" si="3"/>
        <v>0</v>
      </c>
      <c r="AD36" s="28">
        <f t="shared" si="4"/>
        <v>0</v>
      </c>
      <c r="AE36" s="29">
        <f t="shared" si="0"/>
        <v>0</v>
      </c>
      <c r="AH36" s="168">
        <f t="shared" si="1"/>
        <v>0</v>
      </c>
      <c r="AI36" s="168">
        <f t="shared" si="2"/>
        <v>0</v>
      </c>
    </row>
    <row r="37" spans="1:35" ht="12.2" customHeight="1" x14ac:dyDescent="0.25">
      <c r="A37" s="42"/>
      <c r="B37" s="203" t="str">
        <f>'Master Staff List'!C36</f>
        <v>TBD Staff Name 29</v>
      </c>
      <c r="C37" s="134"/>
      <c r="D37" s="40"/>
      <c r="E37" s="228">
        <f>SUMIF(Promote!$C$15:$C$41,$B37,Promote!D$15:D$41)</f>
        <v>0</v>
      </c>
      <c r="F37" s="15">
        <f>IFERROR(VLOOKUP($B37,'Master Staff List'!$C$8:$D$57,2,FALSE),0)*E37</f>
        <v>0</v>
      </c>
      <c r="G37" s="228">
        <f>SUMIF(Promote!$C$15:$C$41,$B37,Promote!E$15:E$41)</f>
        <v>0</v>
      </c>
      <c r="H37" s="15">
        <f>IFERROR(VLOOKUP($B37,'Master Staff List'!$C$8:$D$57,2,FALSE),0)*G37</f>
        <v>0</v>
      </c>
      <c r="I37" s="228">
        <f>SUMIF(Promote!$C$15:$C$41,$B37,Promote!F$15:F$41)</f>
        <v>0</v>
      </c>
      <c r="J37" s="15">
        <f>IFERROR(VLOOKUP($B37,'Master Staff List'!$C$8:$D$57,2,FALSE),0)*I37</f>
        <v>0</v>
      </c>
      <c r="K37" s="228">
        <f>SUMIF(Promote!$C$15:$C$41,$B37,Promote!G$15:G$41)</f>
        <v>0</v>
      </c>
      <c r="L37" s="15">
        <f>IFERROR(VLOOKUP($B37,'Master Staff List'!$C$8:$D$57,2,FALSE),0)*K37</f>
        <v>0</v>
      </c>
      <c r="M37" s="228">
        <f>SUMIF(Promote!$C$15:$C$41,$B37,Promote!H$15:H$41)</f>
        <v>0</v>
      </c>
      <c r="N37" s="15">
        <f>IFERROR(VLOOKUP($B37,'Master Staff List'!$C$8:$D$57,2,FALSE),0)*M37</f>
        <v>0</v>
      </c>
      <c r="O37" s="228">
        <f>SUMIF(Promote!$C$15:$C$41,$B37,Promote!I$15:I$41)</f>
        <v>0</v>
      </c>
      <c r="P37" s="15">
        <f>IFERROR(VLOOKUP($B37,'Master Staff List'!$C$8:$D$57,2,FALSE),0)*O37</f>
        <v>0</v>
      </c>
      <c r="Q37" s="228">
        <f>SUMIF(Promote!$C$15:$C$41,$B37,Promote!J$15:J$41)</f>
        <v>0</v>
      </c>
      <c r="R37" s="15">
        <f>IFERROR(VLOOKUP($B37,'Master Staff List'!$C$8:$D$57,2,FALSE),0)*Q37</f>
        <v>0</v>
      </c>
      <c r="S37" s="228">
        <f>SUMIF(Promote!$C$15:$C$41,$B37,Promote!K$15:K$41)</f>
        <v>0</v>
      </c>
      <c r="T37" s="15">
        <f>IFERROR(VLOOKUP($B37,'Master Staff List'!$C$8:$D$57,2,FALSE),0)*S37</f>
        <v>0</v>
      </c>
      <c r="U37" s="228">
        <f>SUMIF(Promote!$C$15:$C$41,$B37,Promote!L$15:L$41)</f>
        <v>0</v>
      </c>
      <c r="V37" s="15">
        <f>IFERROR(VLOOKUP($B37,'Master Staff List'!$C$8:$D$57,2,FALSE),0)*U37</f>
        <v>0</v>
      </c>
      <c r="W37" s="228">
        <f>SUMIF(Promote!$C$15:$C$41,$B37,Promote!M$15:M$41)</f>
        <v>0</v>
      </c>
      <c r="X37" s="15">
        <f>IFERROR(VLOOKUP($B37,'Master Staff List'!$C$8:$D$57,2,FALSE),0)*W37</f>
        <v>0</v>
      </c>
      <c r="Y37" s="228">
        <f>SUMIF(Promote!$C$15:$C$41,$B37,Promote!N$15:N$41)</f>
        <v>0</v>
      </c>
      <c r="Z37" s="15">
        <f>IFERROR(VLOOKUP($B37,'Master Staff List'!$C$8:$D$57,2,FALSE),0)*Y37</f>
        <v>0</v>
      </c>
      <c r="AA37" s="228">
        <f>SUMIF(Promote!$C$15:$C$41,$B37,Promote!O$15:O$41)</f>
        <v>0</v>
      </c>
      <c r="AB37" s="15">
        <f>IFERROR(VLOOKUP($B37,'Master Staff List'!$C$8:$D$57,2,FALSE),0)*AA37</f>
        <v>0</v>
      </c>
      <c r="AC37" s="19">
        <f t="shared" si="3"/>
        <v>0</v>
      </c>
      <c r="AD37" s="28">
        <f t="shared" si="4"/>
        <v>0</v>
      </c>
      <c r="AE37" s="29">
        <f t="shared" si="0"/>
        <v>0</v>
      </c>
      <c r="AH37" s="168">
        <f t="shared" si="1"/>
        <v>0</v>
      </c>
      <c r="AI37" s="168">
        <f t="shared" si="2"/>
        <v>0</v>
      </c>
    </row>
    <row r="38" spans="1:35" ht="12.2" customHeight="1" x14ac:dyDescent="0.25">
      <c r="A38" s="42"/>
      <c r="B38" s="203" t="str">
        <f>'Master Staff List'!C37</f>
        <v>TBD Staff Name 30</v>
      </c>
      <c r="C38" s="134"/>
      <c r="D38" s="40"/>
      <c r="E38" s="228">
        <f>SUMIF(Promote!$C$15:$C$41,$B38,Promote!D$15:D$41)</f>
        <v>0</v>
      </c>
      <c r="F38" s="15">
        <f>IFERROR(VLOOKUP($B38,'Master Staff List'!$C$8:$D$57,2,FALSE),0)*E38</f>
        <v>0</v>
      </c>
      <c r="G38" s="228">
        <f>SUMIF(Promote!$C$15:$C$41,$B38,Promote!E$15:E$41)</f>
        <v>0</v>
      </c>
      <c r="H38" s="15">
        <f>IFERROR(VLOOKUP($B38,'Master Staff List'!$C$8:$D$57,2,FALSE),0)*G38</f>
        <v>0</v>
      </c>
      <c r="I38" s="228">
        <f>SUMIF(Promote!$C$15:$C$41,$B38,Promote!F$15:F$41)</f>
        <v>0</v>
      </c>
      <c r="J38" s="15">
        <f>IFERROR(VLOOKUP($B38,'Master Staff List'!$C$8:$D$57,2,FALSE),0)*I38</f>
        <v>0</v>
      </c>
      <c r="K38" s="228">
        <f>SUMIF(Promote!$C$15:$C$41,$B38,Promote!G$15:G$41)</f>
        <v>0</v>
      </c>
      <c r="L38" s="15">
        <f>IFERROR(VLOOKUP($B38,'Master Staff List'!$C$8:$D$57,2,FALSE),0)*K38</f>
        <v>0</v>
      </c>
      <c r="M38" s="228">
        <f>SUMIF(Promote!$C$15:$C$41,$B38,Promote!H$15:H$41)</f>
        <v>0</v>
      </c>
      <c r="N38" s="15">
        <f>IFERROR(VLOOKUP($B38,'Master Staff List'!$C$8:$D$57,2,FALSE),0)*M38</f>
        <v>0</v>
      </c>
      <c r="O38" s="228">
        <f>SUMIF(Promote!$C$15:$C$41,$B38,Promote!I$15:I$41)</f>
        <v>0</v>
      </c>
      <c r="P38" s="15">
        <f>IFERROR(VLOOKUP($B38,'Master Staff List'!$C$8:$D$57,2,FALSE),0)*O38</f>
        <v>0</v>
      </c>
      <c r="Q38" s="228">
        <f>SUMIF(Promote!$C$15:$C$41,$B38,Promote!J$15:J$41)</f>
        <v>0</v>
      </c>
      <c r="R38" s="15">
        <f>IFERROR(VLOOKUP($B38,'Master Staff List'!$C$8:$D$57,2,FALSE),0)*Q38</f>
        <v>0</v>
      </c>
      <c r="S38" s="228">
        <f>SUMIF(Promote!$C$15:$C$41,$B38,Promote!K$15:K$41)</f>
        <v>0</v>
      </c>
      <c r="T38" s="15">
        <f>IFERROR(VLOOKUP($B38,'Master Staff List'!$C$8:$D$57,2,FALSE),0)*S38</f>
        <v>0</v>
      </c>
      <c r="U38" s="228">
        <f>SUMIF(Promote!$C$15:$C$41,$B38,Promote!L$15:L$41)</f>
        <v>0</v>
      </c>
      <c r="V38" s="15">
        <f>IFERROR(VLOOKUP($B38,'Master Staff List'!$C$8:$D$57,2,FALSE),0)*U38</f>
        <v>0</v>
      </c>
      <c r="W38" s="228">
        <f>SUMIF(Promote!$C$15:$C$41,$B38,Promote!M$15:M$41)</f>
        <v>0</v>
      </c>
      <c r="X38" s="15">
        <f>IFERROR(VLOOKUP($B38,'Master Staff List'!$C$8:$D$57,2,FALSE),0)*W38</f>
        <v>0</v>
      </c>
      <c r="Y38" s="228">
        <f>SUMIF(Promote!$C$15:$C$41,$B38,Promote!N$15:N$41)</f>
        <v>0</v>
      </c>
      <c r="Z38" s="15">
        <f>IFERROR(VLOOKUP($B38,'Master Staff List'!$C$8:$D$57,2,FALSE),0)*Y38</f>
        <v>0</v>
      </c>
      <c r="AA38" s="228">
        <f>SUMIF(Promote!$C$15:$C$41,$B38,Promote!O$15:O$41)</f>
        <v>0</v>
      </c>
      <c r="AB38" s="15">
        <f>IFERROR(VLOOKUP($B38,'Master Staff List'!$C$8:$D$57,2,FALSE),0)*AA38</f>
        <v>0</v>
      </c>
      <c r="AC38" s="19">
        <f t="shared" si="3"/>
        <v>0</v>
      </c>
      <c r="AD38" s="28">
        <f t="shared" si="4"/>
        <v>0</v>
      </c>
      <c r="AE38" s="29">
        <f t="shared" ref="AE38:AE58" si="5">AD38/AD$8</f>
        <v>0</v>
      </c>
      <c r="AH38" s="168">
        <f t="shared" ref="AH38:AH63" si="6">SUM(F38,H38,J38,L38,N38,P38,R38,T38,V38,X38,Z38,AB38)-AC38</f>
        <v>0</v>
      </c>
      <c r="AI38" s="168">
        <f t="shared" ref="AI38:AI58" si="7">IF(AND(AD38&gt;0,AC38=0),1,0)</f>
        <v>0</v>
      </c>
    </row>
    <row r="39" spans="1:35" ht="12.2" customHeight="1" x14ac:dyDescent="0.25">
      <c r="A39" s="42"/>
      <c r="B39" s="203" t="str">
        <f>'Master Staff List'!C38</f>
        <v>TBD Staff Name 31</v>
      </c>
      <c r="C39" s="134"/>
      <c r="D39" s="40"/>
      <c r="E39" s="228">
        <f>SUMIF(Promote!$C$15:$C$41,$B39,Promote!D$15:D$41)</f>
        <v>0</v>
      </c>
      <c r="F39" s="15">
        <f>IFERROR(VLOOKUP($B39,'Master Staff List'!$C$8:$D$57,2,FALSE),0)*E39</f>
        <v>0</v>
      </c>
      <c r="G39" s="228">
        <f>SUMIF(Promote!$C$15:$C$41,$B39,Promote!E$15:E$41)</f>
        <v>0</v>
      </c>
      <c r="H39" s="15">
        <f>IFERROR(VLOOKUP($B39,'Master Staff List'!$C$8:$D$57,2,FALSE),0)*G39</f>
        <v>0</v>
      </c>
      <c r="I39" s="228">
        <f>SUMIF(Promote!$C$15:$C$41,$B39,Promote!F$15:F$41)</f>
        <v>0</v>
      </c>
      <c r="J39" s="15">
        <f>IFERROR(VLOOKUP($B39,'Master Staff List'!$C$8:$D$57,2,FALSE),0)*I39</f>
        <v>0</v>
      </c>
      <c r="K39" s="228">
        <f>SUMIF(Promote!$C$15:$C$41,$B39,Promote!G$15:G$41)</f>
        <v>0</v>
      </c>
      <c r="L39" s="15">
        <f>IFERROR(VLOOKUP($B39,'Master Staff List'!$C$8:$D$57,2,FALSE),0)*K39</f>
        <v>0</v>
      </c>
      <c r="M39" s="228">
        <f>SUMIF(Promote!$C$15:$C$41,$B39,Promote!H$15:H$41)</f>
        <v>0</v>
      </c>
      <c r="N39" s="15">
        <f>IFERROR(VLOOKUP($B39,'Master Staff List'!$C$8:$D$57,2,FALSE),0)*M39</f>
        <v>0</v>
      </c>
      <c r="O39" s="228">
        <f>SUMIF(Promote!$C$15:$C$41,$B39,Promote!I$15:I$41)</f>
        <v>0</v>
      </c>
      <c r="P39" s="15">
        <f>IFERROR(VLOOKUP($B39,'Master Staff List'!$C$8:$D$57,2,FALSE),0)*O39</f>
        <v>0</v>
      </c>
      <c r="Q39" s="228">
        <f>SUMIF(Promote!$C$15:$C$41,$B39,Promote!J$15:J$41)</f>
        <v>0</v>
      </c>
      <c r="R39" s="15">
        <f>IFERROR(VLOOKUP($B39,'Master Staff List'!$C$8:$D$57,2,FALSE),0)*Q39</f>
        <v>0</v>
      </c>
      <c r="S39" s="228">
        <f>SUMIF(Promote!$C$15:$C$41,$B39,Promote!K$15:K$41)</f>
        <v>0</v>
      </c>
      <c r="T39" s="15">
        <f>IFERROR(VLOOKUP($B39,'Master Staff List'!$C$8:$D$57,2,FALSE),0)*S39</f>
        <v>0</v>
      </c>
      <c r="U39" s="228">
        <f>SUMIF(Promote!$C$15:$C$41,$B39,Promote!L$15:L$41)</f>
        <v>0</v>
      </c>
      <c r="V39" s="15">
        <f>IFERROR(VLOOKUP($B39,'Master Staff List'!$C$8:$D$57,2,FALSE),0)*U39</f>
        <v>0</v>
      </c>
      <c r="W39" s="228">
        <f>SUMIF(Promote!$C$15:$C$41,$B39,Promote!M$15:M$41)</f>
        <v>0</v>
      </c>
      <c r="X39" s="15">
        <f>IFERROR(VLOOKUP($B39,'Master Staff List'!$C$8:$D$57,2,FALSE),0)*W39</f>
        <v>0</v>
      </c>
      <c r="Y39" s="228">
        <f>SUMIF(Promote!$C$15:$C$41,$B39,Promote!N$15:N$41)</f>
        <v>0</v>
      </c>
      <c r="Z39" s="15">
        <f>IFERROR(VLOOKUP($B39,'Master Staff List'!$C$8:$D$57,2,FALSE),0)*Y39</f>
        <v>0</v>
      </c>
      <c r="AA39" s="228">
        <f>SUMIF(Promote!$C$15:$C$41,$B39,Promote!O$15:O$41)</f>
        <v>0</v>
      </c>
      <c r="AB39" s="15">
        <f>IFERROR(VLOOKUP($B39,'Master Staff List'!$C$8:$D$57,2,FALSE),0)*AA39</f>
        <v>0</v>
      </c>
      <c r="AC39" s="19">
        <f t="shared" si="3"/>
        <v>0</v>
      </c>
      <c r="AD39" s="28">
        <f t="shared" si="4"/>
        <v>0</v>
      </c>
      <c r="AE39" s="29">
        <f t="shared" si="5"/>
        <v>0</v>
      </c>
      <c r="AH39" s="168">
        <f t="shared" si="6"/>
        <v>0</v>
      </c>
      <c r="AI39" s="168">
        <f t="shared" si="7"/>
        <v>0</v>
      </c>
    </row>
    <row r="40" spans="1:35" ht="12.2" customHeight="1" x14ac:dyDescent="0.25">
      <c r="A40" s="42"/>
      <c r="B40" s="203" t="str">
        <f>'Master Staff List'!C39</f>
        <v>TBD Staff Name 32</v>
      </c>
      <c r="C40" s="134"/>
      <c r="D40" s="40"/>
      <c r="E40" s="228">
        <f>SUMIF(Promote!$C$15:$C$41,$B40,Promote!D$15:D$41)</f>
        <v>0</v>
      </c>
      <c r="F40" s="15">
        <f>IFERROR(VLOOKUP($B40,'Master Staff List'!$C$8:$D$57,2,FALSE),0)*E40</f>
        <v>0</v>
      </c>
      <c r="G40" s="228">
        <f>SUMIF(Promote!$C$15:$C$41,$B40,Promote!E$15:E$41)</f>
        <v>0</v>
      </c>
      <c r="H40" s="15">
        <f>IFERROR(VLOOKUP($B40,'Master Staff List'!$C$8:$D$57,2,FALSE),0)*G40</f>
        <v>0</v>
      </c>
      <c r="I40" s="228">
        <f>SUMIF(Promote!$C$15:$C$41,$B40,Promote!F$15:F$41)</f>
        <v>0</v>
      </c>
      <c r="J40" s="15">
        <f>IFERROR(VLOOKUP($B40,'Master Staff List'!$C$8:$D$57,2,FALSE),0)*I40</f>
        <v>0</v>
      </c>
      <c r="K40" s="228">
        <f>SUMIF(Promote!$C$15:$C$41,$B40,Promote!G$15:G$41)</f>
        <v>0</v>
      </c>
      <c r="L40" s="15">
        <f>IFERROR(VLOOKUP($B40,'Master Staff List'!$C$8:$D$57,2,FALSE),0)*K40</f>
        <v>0</v>
      </c>
      <c r="M40" s="228">
        <f>SUMIF(Promote!$C$15:$C$41,$B40,Promote!H$15:H$41)</f>
        <v>0</v>
      </c>
      <c r="N40" s="15">
        <f>IFERROR(VLOOKUP($B40,'Master Staff List'!$C$8:$D$57,2,FALSE),0)*M40</f>
        <v>0</v>
      </c>
      <c r="O40" s="228">
        <f>SUMIF(Promote!$C$15:$C$41,$B40,Promote!I$15:I$41)</f>
        <v>0</v>
      </c>
      <c r="P40" s="15">
        <f>IFERROR(VLOOKUP($B40,'Master Staff List'!$C$8:$D$57,2,FALSE),0)*O40</f>
        <v>0</v>
      </c>
      <c r="Q40" s="228">
        <f>SUMIF(Promote!$C$15:$C$41,$B40,Promote!J$15:J$41)</f>
        <v>0</v>
      </c>
      <c r="R40" s="15">
        <f>IFERROR(VLOOKUP($B40,'Master Staff List'!$C$8:$D$57,2,FALSE),0)*Q40</f>
        <v>0</v>
      </c>
      <c r="S40" s="228">
        <f>SUMIF(Promote!$C$15:$C$41,$B40,Promote!K$15:K$41)</f>
        <v>0</v>
      </c>
      <c r="T40" s="15">
        <f>IFERROR(VLOOKUP($B40,'Master Staff List'!$C$8:$D$57,2,FALSE),0)*S40</f>
        <v>0</v>
      </c>
      <c r="U40" s="228">
        <f>SUMIF(Promote!$C$15:$C$41,$B40,Promote!L$15:L$41)</f>
        <v>0</v>
      </c>
      <c r="V40" s="15">
        <f>IFERROR(VLOOKUP($B40,'Master Staff List'!$C$8:$D$57,2,FALSE),0)*U40</f>
        <v>0</v>
      </c>
      <c r="W40" s="228">
        <f>SUMIF(Promote!$C$15:$C$41,$B40,Promote!M$15:M$41)</f>
        <v>0</v>
      </c>
      <c r="X40" s="15">
        <f>IFERROR(VLOOKUP($B40,'Master Staff List'!$C$8:$D$57,2,FALSE),0)*W40</f>
        <v>0</v>
      </c>
      <c r="Y40" s="228">
        <f>SUMIF(Promote!$C$15:$C$41,$B40,Promote!N$15:N$41)</f>
        <v>0</v>
      </c>
      <c r="Z40" s="15">
        <f>IFERROR(VLOOKUP($B40,'Master Staff List'!$C$8:$D$57,2,FALSE),0)*Y40</f>
        <v>0</v>
      </c>
      <c r="AA40" s="228">
        <f>SUMIF(Promote!$C$15:$C$41,$B40,Promote!O$15:O$41)</f>
        <v>0</v>
      </c>
      <c r="AB40" s="15">
        <f>IFERROR(VLOOKUP($B40,'Master Staff List'!$C$8:$D$57,2,FALSE),0)*AA40</f>
        <v>0</v>
      </c>
      <c r="AC40" s="19">
        <f t="shared" si="3"/>
        <v>0</v>
      </c>
      <c r="AD40" s="28">
        <f t="shared" si="4"/>
        <v>0</v>
      </c>
      <c r="AE40" s="29">
        <f t="shared" si="5"/>
        <v>0</v>
      </c>
      <c r="AH40" s="168">
        <f t="shared" si="6"/>
        <v>0</v>
      </c>
      <c r="AI40" s="168">
        <f t="shared" si="7"/>
        <v>0</v>
      </c>
    </row>
    <row r="41" spans="1:35" ht="12.2" customHeight="1" x14ac:dyDescent="0.25">
      <c r="A41" s="42"/>
      <c r="B41" s="203" t="str">
        <f>'Master Staff List'!C40</f>
        <v>TBD Staff Name 33</v>
      </c>
      <c r="C41" s="134"/>
      <c r="D41" s="40"/>
      <c r="E41" s="228">
        <f>SUMIF(Promote!$C$15:$C$41,$B41,Promote!D$15:D$41)</f>
        <v>0</v>
      </c>
      <c r="F41" s="15">
        <f>IFERROR(VLOOKUP($B41,'Master Staff List'!$C$8:$D$57,2,FALSE),0)*E41</f>
        <v>0</v>
      </c>
      <c r="G41" s="228">
        <f>SUMIF(Promote!$C$15:$C$41,$B41,Promote!E$15:E$41)</f>
        <v>0</v>
      </c>
      <c r="H41" s="15">
        <f>IFERROR(VLOOKUP($B41,'Master Staff List'!$C$8:$D$57,2,FALSE),0)*G41</f>
        <v>0</v>
      </c>
      <c r="I41" s="228">
        <f>SUMIF(Promote!$C$15:$C$41,$B41,Promote!F$15:F$41)</f>
        <v>0</v>
      </c>
      <c r="J41" s="15">
        <f>IFERROR(VLOOKUP($B41,'Master Staff List'!$C$8:$D$57,2,FALSE),0)*I41</f>
        <v>0</v>
      </c>
      <c r="K41" s="228">
        <f>SUMIF(Promote!$C$15:$C$41,$B41,Promote!G$15:G$41)</f>
        <v>0</v>
      </c>
      <c r="L41" s="15">
        <f>IFERROR(VLOOKUP($B41,'Master Staff List'!$C$8:$D$57,2,FALSE),0)*K41</f>
        <v>0</v>
      </c>
      <c r="M41" s="228">
        <f>SUMIF(Promote!$C$15:$C$41,$B41,Promote!H$15:H$41)</f>
        <v>0</v>
      </c>
      <c r="N41" s="15">
        <f>IFERROR(VLOOKUP($B41,'Master Staff List'!$C$8:$D$57,2,FALSE),0)*M41</f>
        <v>0</v>
      </c>
      <c r="O41" s="228">
        <f>SUMIF(Promote!$C$15:$C$41,$B41,Promote!I$15:I$41)</f>
        <v>0</v>
      </c>
      <c r="P41" s="15">
        <f>IFERROR(VLOOKUP($B41,'Master Staff List'!$C$8:$D$57,2,FALSE),0)*O41</f>
        <v>0</v>
      </c>
      <c r="Q41" s="228">
        <f>SUMIF(Promote!$C$15:$C$41,$B41,Promote!J$15:J$41)</f>
        <v>0</v>
      </c>
      <c r="R41" s="15">
        <f>IFERROR(VLOOKUP($B41,'Master Staff List'!$C$8:$D$57,2,FALSE),0)*Q41</f>
        <v>0</v>
      </c>
      <c r="S41" s="228">
        <f>SUMIF(Promote!$C$15:$C$41,$B41,Promote!K$15:K$41)</f>
        <v>0</v>
      </c>
      <c r="T41" s="15">
        <f>IFERROR(VLOOKUP($B41,'Master Staff List'!$C$8:$D$57,2,FALSE),0)*S41</f>
        <v>0</v>
      </c>
      <c r="U41" s="228">
        <f>SUMIF(Promote!$C$15:$C$41,$B41,Promote!L$15:L$41)</f>
        <v>0</v>
      </c>
      <c r="V41" s="15">
        <f>IFERROR(VLOOKUP($B41,'Master Staff List'!$C$8:$D$57,2,FALSE),0)*U41</f>
        <v>0</v>
      </c>
      <c r="W41" s="228">
        <f>SUMIF(Promote!$C$15:$C$41,$B41,Promote!M$15:M$41)</f>
        <v>0</v>
      </c>
      <c r="X41" s="15">
        <f>IFERROR(VLOOKUP($B41,'Master Staff List'!$C$8:$D$57,2,FALSE),0)*W41</f>
        <v>0</v>
      </c>
      <c r="Y41" s="228">
        <f>SUMIF(Promote!$C$15:$C$41,$B41,Promote!N$15:N$41)</f>
        <v>0</v>
      </c>
      <c r="Z41" s="15">
        <f>IFERROR(VLOOKUP($B41,'Master Staff List'!$C$8:$D$57,2,FALSE),0)*Y41</f>
        <v>0</v>
      </c>
      <c r="AA41" s="228">
        <f>SUMIF(Promote!$C$15:$C$41,$B41,Promote!O$15:O$41)</f>
        <v>0</v>
      </c>
      <c r="AB41" s="15">
        <f>IFERROR(VLOOKUP($B41,'Master Staff List'!$C$8:$D$57,2,FALSE),0)*AA41</f>
        <v>0</v>
      </c>
      <c r="AC41" s="19">
        <f t="shared" ref="AC41:AC61" si="8">SUM(F41,H41,J41,T41,V41,X41,Z41,AB41,L41,N41,P41,R41)</f>
        <v>0</v>
      </c>
      <c r="AD41" s="28">
        <f t="shared" ref="AD41:AD58" si="9">SUM(E41,G41,I41,S41,U41,W41,Y41,AA41,K41,M41,O41,Q41)</f>
        <v>0</v>
      </c>
      <c r="AE41" s="29">
        <f t="shared" si="5"/>
        <v>0</v>
      </c>
      <c r="AH41" s="168">
        <f t="shared" si="6"/>
        <v>0</v>
      </c>
      <c r="AI41" s="168">
        <f t="shared" si="7"/>
        <v>0</v>
      </c>
    </row>
    <row r="42" spans="1:35" ht="12.2" customHeight="1" x14ac:dyDescent="0.25">
      <c r="A42" s="42"/>
      <c r="B42" s="203" t="str">
        <f>'Master Staff List'!C41</f>
        <v>TBD Staff Name 34</v>
      </c>
      <c r="C42" s="134"/>
      <c r="D42" s="40"/>
      <c r="E42" s="228">
        <f>SUMIF(Promote!$C$15:$C$41,$B42,Promote!D$15:D$41)</f>
        <v>0</v>
      </c>
      <c r="F42" s="15">
        <f>IFERROR(VLOOKUP($B42,'Master Staff List'!$C$8:$D$57,2,FALSE),0)*E42</f>
        <v>0</v>
      </c>
      <c r="G42" s="228">
        <f>SUMIF(Promote!$C$15:$C$41,$B42,Promote!E$15:E$41)</f>
        <v>0</v>
      </c>
      <c r="H42" s="15">
        <f>IFERROR(VLOOKUP($B42,'Master Staff List'!$C$8:$D$57,2,FALSE),0)*G42</f>
        <v>0</v>
      </c>
      <c r="I42" s="228">
        <f>SUMIF(Promote!$C$15:$C$41,$B42,Promote!F$15:F$41)</f>
        <v>0</v>
      </c>
      <c r="J42" s="15">
        <f>IFERROR(VLOOKUP($B42,'Master Staff List'!$C$8:$D$57,2,FALSE),0)*I42</f>
        <v>0</v>
      </c>
      <c r="K42" s="228">
        <f>SUMIF(Promote!$C$15:$C$41,$B42,Promote!G$15:G$41)</f>
        <v>0</v>
      </c>
      <c r="L42" s="15">
        <f>IFERROR(VLOOKUP($B42,'Master Staff List'!$C$8:$D$57,2,FALSE),0)*K42</f>
        <v>0</v>
      </c>
      <c r="M42" s="228">
        <f>SUMIF(Promote!$C$15:$C$41,$B42,Promote!H$15:H$41)</f>
        <v>0</v>
      </c>
      <c r="N42" s="15">
        <f>IFERROR(VLOOKUP($B42,'Master Staff List'!$C$8:$D$57,2,FALSE),0)*M42</f>
        <v>0</v>
      </c>
      <c r="O42" s="228">
        <f>SUMIF(Promote!$C$15:$C$41,$B42,Promote!I$15:I$41)</f>
        <v>0</v>
      </c>
      <c r="P42" s="15">
        <f>IFERROR(VLOOKUP($B42,'Master Staff List'!$C$8:$D$57,2,FALSE),0)*O42</f>
        <v>0</v>
      </c>
      <c r="Q42" s="228">
        <f>SUMIF(Promote!$C$15:$C$41,$B42,Promote!J$15:J$41)</f>
        <v>0</v>
      </c>
      <c r="R42" s="15">
        <f>IFERROR(VLOOKUP($B42,'Master Staff List'!$C$8:$D$57,2,FALSE),0)*Q42</f>
        <v>0</v>
      </c>
      <c r="S42" s="228">
        <f>SUMIF(Promote!$C$15:$C$41,$B42,Promote!K$15:K$41)</f>
        <v>0</v>
      </c>
      <c r="T42" s="15">
        <f>IFERROR(VLOOKUP($B42,'Master Staff List'!$C$8:$D$57,2,FALSE),0)*S42</f>
        <v>0</v>
      </c>
      <c r="U42" s="228">
        <f>SUMIF(Promote!$C$15:$C$41,$B42,Promote!L$15:L$41)</f>
        <v>0</v>
      </c>
      <c r="V42" s="15">
        <f>IFERROR(VLOOKUP($B42,'Master Staff List'!$C$8:$D$57,2,FALSE),0)*U42</f>
        <v>0</v>
      </c>
      <c r="W42" s="228">
        <f>SUMIF(Promote!$C$15:$C$41,$B42,Promote!M$15:M$41)</f>
        <v>0</v>
      </c>
      <c r="X42" s="15">
        <f>IFERROR(VLOOKUP($B42,'Master Staff List'!$C$8:$D$57,2,FALSE),0)*W42</f>
        <v>0</v>
      </c>
      <c r="Y42" s="228">
        <f>SUMIF(Promote!$C$15:$C$41,$B42,Promote!N$15:N$41)</f>
        <v>0</v>
      </c>
      <c r="Z42" s="15">
        <f>IFERROR(VLOOKUP($B42,'Master Staff List'!$C$8:$D$57,2,FALSE),0)*Y42</f>
        <v>0</v>
      </c>
      <c r="AA42" s="228">
        <f>SUMIF(Promote!$C$15:$C$41,$B42,Promote!O$15:O$41)</f>
        <v>0</v>
      </c>
      <c r="AB42" s="15">
        <f>IFERROR(VLOOKUP($B42,'Master Staff List'!$C$8:$D$57,2,FALSE),0)*AA42</f>
        <v>0</v>
      </c>
      <c r="AC42" s="19">
        <f t="shared" si="8"/>
        <v>0</v>
      </c>
      <c r="AD42" s="28">
        <f t="shared" si="9"/>
        <v>0</v>
      </c>
      <c r="AE42" s="29">
        <f t="shared" si="5"/>
        <v>0</v>
      </c>
      <c r="AH42" s="168">
        <f t="shared" si="6"/>
        <v>0</v>
      </c>
      <c r="AI42" s="168">
        <f t="shared" si="7"/>
        <v>0</v>
      </c>
    </row>
    <row r="43" spans="1:35" ht="12.2" customHeight="1" x14ac:dyDescent="0.25">
      <c r="A43" s="42"/>
      <c r="B43" s="203" t="str">
        <f>'Master Staff List'!C42</f>
        <v>TBD Staff Name 35</v>
      </c>
      <c r="C43" s="134"/>
      <c r="D43" s="40"/>
      <c r="E43" s="228">
        <f>SUMIF(Promote!$C$15:$C$41,$B43,Promote!D$15:D$41)</f>
        <v>0</v>
      </c>
      <c r="F43" s="15">
        <f>IFERROR(VLOOKUP($B43,'Master Staff List'!$C$8:$D$57,2,FALSE),0)*E43</f>
        <v>0</v>
      </c>
      <c r="G43" s="228">
        <f>SUMIF(Promote!$C$15:$C$41,$B43,Promote!E$15:E$41)</f>
        <v>0</v>
      </c>
      <c r="H43" s="15">
        <f>IFERROR(VLOOKUP($B43,'Master Staff List'!$C$8:$D$57,2,FALSE),0)*G43</f>
        <v>0</v>
      </c>
      <c r="I43" s="228">
        <f>SUMIF(Promote!$C$15:$C$41,$B43,Promote!F$15:F$41)</f>
        <v>0</v>
      </c>
      <c r="J43" s="15">
        <f>IFERROR(VLOOKUP($B43,'Master Staff List'!$C$8:$D$57,2,FALSE),0)*I43</f>
        <v>0</v>
      </c>
      <c r="K43" s="228">
        <f>SUMIF(Promote!$C$15:$C$41,$B43,Promote!G$15:G$41)</f>
        <v>0</v>
      </c>
      <c r="L43" s="15">
        <f>IFERROR(VLOOKUP($B43,'Master Staff List'!$C$8:$D$57,2,FALSE),0)*K43</f>
        <v>0</v>
      </c>
      <c r="M43" s="228">
        <f>SUMIF(Promote!$C$15:$C$41,$B43,Promote!H$15:H$41)</f>
        <v>0</v>
      </c>
      <c r="N43" s="15">
        <f>IFERROR(VLOOKUP($B43,'Master Staff List'!$C$8:$D$57,2,FALSE),0)*M43</f>
        <v>0</v>
      </c>
      <c r="O43" s="228">
        <f>SUMIF(Promote!$C$15:$C$41,$B43,Promote!I$15:I$41)</f>
        <v>0</v>
      </c>
      <c r="P43" s="15">
        <f>IFERROR(VLOOKUP($B43,'Master Staff List'!$C$8:$D$57,2,FALSE),0)*O43</f>
        <v>0</v>
      </c>
      <c r="Q43" s="228">
        <f>SUMIF(Promote!$C$15:$C$41,$B43,Promote!J$15:J$41)</f>
        <v>0</v>
      </c>
      <c r="R43" s="15">
        <f>IFERROR(VLOOKUP($B43,'Master Staff List'!$C$8:$D$57,2,FALSE),0)*Q43</f>
        <v>0</v>
      </c>
      <c r="S43" s="228">
        <f>SUMIF(Promote!$C$15:$C$41,$B43,Promote!K$15:K$41)</f>
        <v>0</v>
      </c>
      <c r="T43" s="15">
        <f>IFERROR(VLOOKUP($B43,'Master Staff List'!$C$8:$D$57,2,FALSE),0)*S43</f>
        <v>0</v>
      </c>
      <c r="U43" s="228">
        <f>SUMIF(Promote!$C$15:$C$41,$B43,Promote!L$15:L$41)</f>
        <v>0</v>
      </c>
      <c r="V43" s="15">
        <f>IFERROR(VLOOKUP($B43,'Master Staff List'!$C$8:$D$57,2,FALSE),0)*U43</f>
        <v>0</v>
      </c>
      <c r="W43" s="228">
        <f>SUMIF(Promote!$C$15:$C$41,$B43,Promote!M$15:M$41)</f>
        <v>0</v>
      </c>
      <c r="X43" s="15">
        <f>IFERROR(VLOOKUP($B43,'Master Staff List'!$C$8:$D$57,2,FALSE),0)*W43</f>
        <v>0</v>
      </c>
      <c r="Y43" s="228">
        <f>SUMIF(Promote!$C$15:$C$41,$B43,Promote!N$15:N$41)</f>
        <v>0</v>
      </c>
      <c r="Z43" s="15">
        <f>IFERROR(VLOOKUP($B43,'Master Staff List'!$C$8:$D$57,2,FALSE),0)*Y43</f>
        <v>0</v>
      </c>
      <c r="AA43" s="228">
        <f>SUMIF(Promote!$C$15:$C$41,$B43,Promote!O$15:O$41)</f>
        <v>0</v>
      </c>
      <c r="AB43" s="15">
        <f>IFERROR(VLOOKUP($B43,'Master Staff List'!$C$8:$D$57,2,FALSE),0)*AA43</f>
        <v>0</v>
      </c>
      <c r="AC43" s="19">
        <f t="shared" si="8"/>
        <v>0</v>
      </c>
      <c r="AD43" s="28">
        <f t="shared" si="9"/>
        <v>0</v>
      </c>
      <c r="AE43" s="29">
        <f t="shared" si="5"/>
        <v>0</v>
      </c>
      <c r="AH43" s="168">
        <f t="shared" si="6"/>
        <v>0</v>
      </c>
      <c r="AI43" s="168">
        <f t="shared" si="7"/>
        <v>0</v>
      </c>
    </row>
    <row r="44" spans="1:35" ht="12.2" customHeight="1" x14ac:dyDescent="0.25">
      <c r="A44" s="42"/>
      <c r="B44" s="203" t="str">
        <f>'Master Staff List'!C43</f>
        <v>TBD Staff Name 36</v>
      </c>
      <c r="C44" s="134"/>
      <c r="D44" s="40"/>
      <c r="E44" s="228">
        <f>SUMIF(Promote!$C$15:$C$41,$B44,Promote!D$15:D$41)</f>
        <v>0</v>
      </c>
      <c r="F44" s="15">
        <f>IFERROR(VLOOKUP($B44,'Master Staff List'!$C$8:$D$57,2,FALSE),0)*E44</f>
        <v>0</v>
      </c>
      <c r="G44" s="228">
        <f>SUMIF(Promote!$C$15:$C$41,$B44,Promote!E$15:E$41)</f>
        <v>0</v>
      </c>
      <c r="H44" s="15">
        <f>IFERROR(VLOOKUP($B44,'Master Staff List'!$C$8:$D$57,2,FALSE),0)*G44</f>
        <v>0</v>
      </c>
      <c r="I44" s="228">
        <f>SUMIF(Promote!$C$15:$C$41,$B44,Promote!F$15:F$41)</f>
        <v>0</v>
      </c>
      <c r="J44" s="15">
        <f>IFERROR(VLOOKUP($B44,'Master Staff List'!$C$8:$D$57,2,FALSE),0)*I44</f>
        <v>0</v>
      </c>
      <c r="K44" s="228">
        <f>SUMIF(Promote!$C$15:$C$41,$B44,Promote!G$15:G$41)</f>
        <v>0</v>
      </c>
      <c r="L44" s="15">
        <f>IFERROR(VLOOKUP($B44,'Master Staff List'!$C$8:$D$57,2,FALSE),0)*K44</f>
        <v>0</v>
      </c>
      <c r="M44" s="228">
        <f>SUMIF(Promote!$C$15:$C$41,$B44,Promote!H$15:H$41)</f>
        <v>0</v>
      </c>
      <c r="N44" s="15">
        <f>IFERROR(VLOOKUP($B44,'Master Staff List'!$C$8:$D$57,2,FALSE),0)*M44</f>
        <v>0</v>
      </c>
      <c r="O44" s="228">
        <f>SUMIF(Promote!$C$15:$C$41,$B44,Promote!I$15:I$41)</f>
        <v>0</v>
      </c>
      <c r="P44" s="15">
        <f>IFERROR(VLOOKUP($B44,'Master Staff List'!$C$8:$D$57,2,FALSE),0)*O44</f>
        <v>0</v>
      </c>
      <c r="Q44" s="228">
        <f>SUMIF(Promote!$C$15:$C$41,$B44,Promote!J$15:J$41)</f>
        <v>0</v>
      </c>
      <c r="R44" s="15">
        <f>IFERROR(VLOOKUP($B44,'Master Staff List'!$C$8:$D$57,2,FALSE),0)*Q44</f>
        <v>0</v>
      </c>
      <c r="S44" s="228">
        <f>SUMIF(Promote!$C$15:$C$41,$B44,Promote!K$15:K$41)</f>
        <v>0</v>
      </c>
      <c r="T44" s="15">
        <f>IFERROR(VLOOKUP($B44,'Master Staff List'!$C$8:$D$57,2,FALSE),0)*S44</f>
        <v>0</v>
      </c>
      <c r="U44" s="228">
        <f>SUMIF(Promote!$C$15:$C$41,$B44,Promote!L$15:L$41)</f>
        <v>0</v>
      </c>
      <c r="V44" s="15">
        <f>IFERROR(VLOOKUP($B44,'Master Staff List'!$C$8:$D$57,2,FALSE),0)*U44</f>
        <v>0</v>
      </c>
      <c r="W44" s="228">
        <f>SUMIF(Promote!$C$15:$C$41,$B44,Promote!M$15:M$41)</f>
        <v>0</v>
      </c>
      <c r="X44" s="15">
        <f>IFERROR(VLOOKUP($B44,'Master Staff List'!$C$8:$D$57,2,FALSE),0)*W44</f>
        <v>0</v>
      </c>
      <c r="Y44" s="228">
        <f>SUMIF(Promote!$C$15:$C$41,$B44,Promote!N$15:N$41)</f>
        <v>0</v>
      </c>
      <c r="Z44" s="15">
        <f>IFERROR(VLOOKUP($B44,'Master Staff List'!$C$8:$D$57,2,FALSE),0)*Y44</f>
        <v>0</v>
      </c>
      <c r="AA44" s="228">
        <f>SUMIF(Promote!$C$15:$C$41,$B44,Promote!O$15:O$41)</f>
        <v>0</v>
      </c>
      <c r="AB44" s="15">
        <f>IFERROR(VLOOKUP($B44,'Master Staff List'!$C$8:$D$57,2,FALSE),0)*AA44</f>
        <v>0</v>
      </c>
      <c r="AC44" s="19">
        <f t="shared" si="8"/>
        <v>0</v>
      </c>
      <c r="AD44" s="28">
        <f t="shared" si="9"/>
        <v>0</v>
      </c>
      <c r="AE44" s="29">
        <f t="shared" si="5"/>
        <v>0</v>
      </c>
      <c r="AH44" s="168">
        <f t="shared" si="6"/>
        <v>0</v>
      </c>
      <c r="AI44" s="168">
        <f t="shared" si="7"/>
        <v>0</v>
      </c>
    </row>
    <row r="45" spans="1:35" ht="12.2" customHeight="1" x14ac:dyDescent="0.25">
      <c r="A45" s="42"/>
      <c r="B45" s="203" t="str">
        <f>'Master Staff List'!C44</f>
        <v>TBD Staff Name 37</v>
      </c>
      <c r="C45" s="134"/>
      <c r="D45" s="40"/>
      <c r="E45" s="228">
        <f>SUMIF(Promote!$C$15:$C$41,$B45,Promote!D$15:D$41)</f>
        <v>0</v>
      </c>
      <c r="F45" s="15">
        <f>IFERROR(VLOOKUP($B45,'Master Staff List'!$C$8:$D$57,2,FALSE),0)*E45</f>
        <v>0</v>
      </c>
      <c r="G45" s="228">
        <f>SUMIF(Promote!$C$15:$C$41,$B45,Promote!E$15:E$41)</f>
        <v>0</v>
      </c>
      <c r="H45" s="15">
        <f>IFERROR(VLOOKUP($B45,'Master Staff List'!$C$8:$D$57,2,FALSE),0)*G45</f>
        <v>0</v>
      </c>
      <c r="I45" s="228">
        <f>SUMIF(Promote!$C$15:$C$41,$B45,Promote!F$15:F$41)</f>
        <v>0</v>
      </c>
      <c r="J45" s="15">
        <f>IFERROR(VLOOKUP($B45,'Master Staff List'!$C$8:$D$57,2,FALSE),0)*I45</f>
        <v>0</v>
      </c>
      <c r="K45" s="228">
        <f>SUMIF(Promote!$C$15:$C$41,$B45,Promote!G$15:G$41)</f>
        <v>0</v>
      </c>
      <c r="L45" s="15">
        <f>IFERROR(VLOOKUP($B45,'Master Staff List'!$C$8:$D$57,2,FALSE),0)*K45</f>
        <v>0</v>
      </c>
      <c r="M45" s="228">
        <f>SUMIF(Promote!$C$15:$C$41,$B45,Promote!H$15:H$41)</f>
        <v>0</v>
      </c>
      <c r="N45" s="15">
        <f>IFERROR(VLOOKUP($B45,'Master Staff List'!$C$8:$D$57,2,FALSE),0)*M45</f>
        <v>0</v>
      </c>
      <c r="O45" s="228">
        <f>SUMIF(Promote!$C$15:$C$41,$B45,Promote!I$15:I$41)</f>
        <v>0</v>
      </c>
      <c r="P45" s="15">
        <f>IFERROR(VLOOKUP($B45,'Master Staff List'!$C$8:$D$57,2,FALSE),0)*O45</f>
        <v>0</v>
      </c>
      <c r="Q45" s="228">
        <f>SUMIF(Promote!$C$15:$C$41,$B45,Promote!J$15:J$41)</f>
        <v>0</v>
      </c>
      <c r="R45" s="15">
        <f>IFERROR(VLOOKUP($B45,'Master Staff List'!$C$8:$D$57,2,FALSE),0)*Q45</f>
        <v>0</v>
      </c>
      <c r="S45" s="228">
        <f>SUMIF(Promote!$C$15:$C$41,$B45,Promote!K$15:K$41)</f>
        <v>0</v>
      </c>
      <c r="T45" s="15">
        <f>IFERROR(VLOOKUP($B45,'Master Staff List'!$C$8:$D$57,2,FALSE),0)*S45</f>
        <v>0</v>
      </c>
      <c r="U45" s="228">
        <f>SUMIF(Promote!$C$15:$C$41,$B45,Promote!L$15:L$41)</f>
        <v>0</v>
      </c>
      <c r="V45" s="15">
        <f>IFERROR(VLOOKUP($B45,'Master Staff List'!$C$8:$D$57,2,FALSE),0)*U45</f>
        <v>0</v>
      </c>
      <c r="W45" s="228">
        <f>SUMIF(Promote!$C$15:$C$41,$B45,Promote!M$15:M$41)</f>
        <v>0</v>
      </c>
      <c r="X45" s="15">
        <f>IFERROR(VLOOKUP($B45,'Master Staff List'!$C$8:$D$57,2,FALSE),0)*W45</f>
        <v>0</v>
      </c>
      <c r="Y45" s="228">
        <f>SUMIF(Promote!$C$15:$C$41,$B45,Promote!N$15:N$41)</f>
        <v>0</v>
      </c>
      <c r="Z45" s="15">
        <f>IFERROR(VLOOKUP($B45,'Master Staff List'!$C$8:$D$57,2,FALSE),0)*Y45</f>
        <v>0</v>
      </c>
      <c r="AA45" s="228">
        <f>SUMIF(Promote!$C$15:$C$41,$B45,Promote!O$15:O$41)</f>
        <v>0</v>
      </c>
      <c r="AB45" s="15">
        <f>IFERROR(VLOOKUP($B45,'Master Staff List'!$C$8:$D$57,2,FALSE),0)*AA45</f>
        <v>0</v>
      </c>
      <c r="AC45" s="19">
        <f t="shared" si="8"/>
        <v>0</v>
      </c>
      <c r="AD45" s="28">
        <f t="shared" si="9"/>
        <v>0</v>
      </c>
      <c r="AE45" s="29">
        <f t="shared" si="5"/>
        <v>0</v>
      </c>
      <c r="AH45" s="168">
        <f t="shared" si="6"/>
        <v>0</v>
      </c>
      <c r="AI45" s="168">
        <f t="shared" si="7"/>
        <v>0</v>
      </c>
    </row>
    <row r="46" spans="1:35" ht="12.2" customHeight="1" x14ac:dyDescent="0.25">
      <c r="A46" s="42"/>
      <c r="B46" s="203" t="str">
        <f>'Master Staff List'!C45</f>
        <v>TBD Staff Name 38</v>
      </c>
      <c r="C46" s="134"/>
      <c r="D46" s="40"/>
      <c r="E46" s="228">
        <f>SUMIF(Promote!$C$15:$C$41,$B46,Promote!D$15:D$41)</f>
        <v>0</v>
      </c>
      <c r="F46" s="15">
        <f>IFERROR(VLOOKUP($B46,'Master Staff List'!$C$8:$D$57,2,FALSE),0)*E46</f>
        <v>0</v>
      </c>
      <c r="G46" s="228">
        <f>SUMIF(Promote!$C$15:$C$41,$B46,Promote!E$15:E$41)</f>
        <v>0</v>
      </c>
      <c r="H46" s="15">
        <f>IFERROR(VLOOKUP($B46,'Master Staff List'!$C$8:$D$57,2,FALSE),0)*G46</f>
        <v>0</v>
      </c>
      <c r="I46" s="228">
        <f>SUMIF(Promote!$C$15:$C$41,$B46,Promote!F$15:F$41)</f>
        <v>0</v>
      </c>
      <c r="J46" s="15">
        <f>IFERROR(VLOOKUP($B46,'Master Staff List'!$C$8:$D$57,2,FALSE),0)*I46</f>
        <v>0</v>
      </c>
      <c r="K46" s="228">
        <f>SUMIF(Promote!$C$15:$C$41,$B46,Promote!G$15:G$41)</f>
        <v>0</v>
      </c>
      <c r="L46" s="15">
        <f>IFERROR(VLOOKUP($B46,'Master Staff List'!$C$8:$D$57,2,FALSE),0)*K46</f>
        <v>0</v>
      </c>
      <c r="M46" s="228">
        <f>SUMIF(Promote!$C$15:$C$41,$B46,Promote!H$15:H$41)</f>
        <v>0</v>
      </c>
      <c r="N46" s="15">
        <f>IFERROR(VLOOKUP($B46,'Master Staff List'!$C$8:$D$57,2,FALSE),0)*M46</f>
        <v>0</v>
      </c>
      <c r="O46" s="228">
        <f>SUMIF(Promote!$C$15:$C$41,$B46,Promote!I$15:I$41)</f>
        <v>0</v>
      </c>
      <c r="P46" s="15">
        <f>IFERROR(VLOOKUP($B46,'Master Staff List'!$C$8:$D$57,2,FALSE),0)*O46</f>
        <v>0</v>
      </c>
      <c r="Q46" s="228">
        <f>SUMIF(Promote!$C$15:$C$41,$B46,Promote!J$15:J$41)</f>
        <v>0</v>
      </c>
      <c r="R46" s="15">
        <f>IFERROR(VLOOKUP($B46,'Master Staff List'!$C$8:$D$57,2,FALSE),0)*Q46</f>
        <v>0</v>
      </c>
      <c r="S46" s="228">
        <f>SUMIF(Promote!$C$15:$C$41,$B46,Promote!K$15:K$41)</f>
        <v>0</v>
      </c>
      <c r="T46" s="15">
        <f>IFERROR(VLOOKUP($B46,'Master Staff List'!$C$8:$D$57,2,FALSE),0)*S46</f>
        <v>0</v>
      </c>
      <c r="U46" s="228">
        <f>SUMIF(Promote!$C$15:$C$41,$B46,Promote!L$15:L$41)</f>
        <v>0</v>
      </c>
      <c r="V46" s="15">
        <f>IFERROR(VLOOKUP($B46,'Master Staff List'!$C$8:$D$57,2,FALSE),0)*U46</f>
        <v>0</v>
      </c>
      <c r="W46" s="228">
        <f>SUMIF(Promote!$C$15:$C$41,$B46,Promote!M$15:M$41)</f>
        <v>0</v>
      </c>
      <c r="X46" s="15">
        <f>IFERROR(VLOOKUP($B46,'Master Staff List'!$C$8:$D$57,2,FALSE),0)*W46</f>
        <v>0</v>
      </c>
      <c r="Y46" s="228">
        <f>SUMIF(Promote!$C$15:$C$41,$B46,Promote!N$15:N$41)</f>
        <v>0</v>
      </c>
      <c r="Z46" s="15">
        <f>IFERROR(VLOOKUP($B46,'Master Staff List'!$C$8:$D$57,2,FALSE),0)*Y46</f>
        <v>0</v>
      </c>
      <c r="AA46" s="228">
        <f>SUMIF(Promote!$C$15:$C$41,$B46,Promote!O$15:O$41)</f>
        <v>0</v>
      </c>
      <c r="AB46" s="15">
        <f>IFERROR(VLOOKUP($B46,'Master Staff List'!$C$8:$D$57,2,FALSE),0)*AA46</f>
        <v>0</v>
      </c>
      <c r="AC46" s="19">
        <f t="shared" si="8"/>
        <v>0</v>
      </c>
      <c r="AD46" s="28">
        <f t="shared" si="9"/>
        <v>0</v>
      </c>
      <c r="AE46" s="29">
        <f t="shared" si="5"/>
        <v>0</v>
      </c>
      <c r="AH46" s="168">
        <f t="shared" si="6"/>
        <v>0</v>
      </c>
      <c r="AI46" s="168">
        <f t="shared" si="7"/>
        <v>0</v>
      </c>
    </row>
    <row r="47" spans="1:35" ht="12.2" customHeight="1" x14ac:dyDescent="0.25">
      <c r="A47" s="42"/>
      <c r="B47" s="203" t="str">
        <f>'Master Staff List'!C46</f>
        <v>TBD Staff Name 39</v>
      </c>
      <c r="C47" s="134"/>
      <c r="D47" s="40"/>
      <c r="E47" s="228">
        <f>SUMIF(Promote!$C$15:$C$41,$B47,Promote!D$15:D$41)</f>
        <v>0</v>
      </c>
      <c r="F47" s="15">
        <f>IFERROR(VLOOKUP($B47,'Master Staff List'!$C$8:$D$57,2,FALSE),0)*E47</f>
        <v>0</v>
      </c>
      <c r="G47" s="228">
        <f>SUMIF(Promote!$C$15:$C$41,$B47,Promote!E$15:E$41)</f>
        <v>0</v>
      </c>
      <c r="H47" s="15">
        <f>IFERROR(VLOOKUP($B47,'Master Staff List'!$C$8:$D$57,2,FALSE),0)*G47</f>
        <v>0</v>
      </c>
      <c r="I47" s="228">
        <f>SUMIF(Promote!$C$15:$C$41,$B47,Promote!F$15:F$41)</f>
        <v>0</v>
      </c>
      <c r="J47" s="15">
        <f>IFERROR(VLOOKUP($B47,'Master Staff List'!$C$8:$D$57,2,FALSE),0)*I47</f>
        <v>0</v>
      </c>
      <c r="K47" s="228">
        <f>SUMIF(Promote!$C$15:$C$41,$B47,Promote!G$15:G$41)</f>
        <v>0</v>
      </c>
      <c r="L47" s="15">
        <f>IFERROR(VLOOKUP($B47,'Master Staff List'!$C$8:$D$57,2,FALSE),0)*K47</f>
        <v>0</v>
      </c>
      <c r="M47" s="228">
        <f>SUMIF(Promote!$C$15:$C$41,$B47,Promote!H$15:H$41)</f>
        <v>0</v>
      </c>
      <c r="N47" s="15">
        <f>IFERROR(VLOOKUP($B47,'Master Staff List'!$C$8:$D$57,2,FALSE),0)*M47</f>
        <v>0</v>
      </c>
      <c r="O47" s="228">
        <f>SUMIF(Promote!$C$15:$C$41,$B47,Promote!I$15:I$41)</f>
        <v>0</v>
      </c>
      <c r="P47" s="15">
        <f>IFERROR(VLOOKUP($B47,'Master Staff List'!$C$8:$D$57,2,FALSE),0)*O47</f>
        <v>0</v>
      </c>
      <c r="Q47" s="228">
        <f>SUMIF(Promote!$C$15:$C$41,$B47,Promote!J$15:J$41)</f>
        <v>0</v>
      </c>
      <c r="R47" s="15">
        <f>IFERROR(VLOOKUP($B47,'Master Staff List'!$C$8:$D$57,2,FALSE),0)*Q47</f>
        <v>0</v>
      </c>
      <c r="S47" s="228">
        <f>SUMIF(Promote!$C$15:$C$41,$B47,Promote!K$15:K$41)</f>
        <v>0</v>
      </c>
      <c r="T47" s="15">
        <f>IFERROR(VLOOKUP($B47,'Master Staff List'!$C$8:$D$57,2,FALSE),0)*S47</f>
        <v>0</v>
      </c>
      <c r="U47" s="228">
        <f>SUMIF(Promote!$C$15:$C$41,$B47,Promote!L$15:L$41)</f>
        <v>0</v>
      </c>
      <c r="V47" s="15">
        <f>IFERROR(VLOOKUP($B47,'Master Staff List'!$C$8:$D$57,2,FALSE),0)*U47</f>
        <v>0</v>
      </c>
      <c r="W47" s="228">
        <f>SUMIF(Promote!$C$15:$C$41,$B47,Promote!M$15:M$41)</f>
        <v>0</v>
      </c>
      <c r="X47" s="15">
        <f>IFERROR(VLOOKUP($B47,'Master Staff List'!$C$8:$D$57,2,FALSE),0)*W47</f>
        <v>0</v>
      </c>
      <c r="Y47" s="228">
        <f>SUMIF(Promote!$C$15:$C$41,$B47,Promote!N$15:N$41)</f>
        <v>0</v>
      </c>
      <c r="Z47" s="15">
        <f>IFERROR(VLOOKUP($B47,'Master Staff List'!$C$8:$D$57,2,FALSE),0)*Y47</f>
        <v>0</v>
      </c>
      <c r="AA47" s="228">
        <f>SUMIF(Promote!$C$15:$C$41,$B47,Promote!O$15:O$41)</f>
        <v>0</v>
      </c>
      <c r="AB47" s="15">
        <f>IFERROR(VLOOKUP($B47,'Master Staff List'!$C$8:$D$57,2,FALSE),0)*AA47</f>
        <v>0</v>
      </c>
      <c r="AC47" s="19">
        <f t="shared" si="8"/>
        <v>0</v>
      </c>
      <c r="AD47" s="28">
        <f t="shared" si="9"/>
        <v>0</v>
      </c>
      <c r="AE47" s="29">
        <f t="shared" si="5"/>
        <v>0</v>
      </c>
      <c r="AH47" s="168">
        <f t="shared" si="6"/>
        <v>0</v>
      </c>
      <c r="AI47" s="168">
        <f t="shared" si="7"/>
        <v>0</v>
      </c>
    </row>
    <row r="48" spans="1:35" ht="12.2" customHeight="1" x14ac:dyDescent="0.25">
      <c r="A48" s="42"/>
      <c r="B48" s="203" t="str">
        <f>'Master Staff List'!C47</f>
        <v>TBD Staff Name 40</v>
      </c>
      <c r="C48" s="134"/>
      <c r="D48" s="40"/>
      <c r="E48" s="228">
        <f>SUMIF(Promote!$C$15:$C$41,$B48,Promote!D$15:D$41)</f>
        <v>0</v>
      </c>
      <c r="F48" s="15">
        <f>IFERROR(VLOOKUP($B48,'Master Staff List'!$C$8:$D$57,2,FALSE),0)*E48</f>
        <v>0</v>
      </c>
      <c r="G48" s="228">
        <f>SUMIF(Promote!$C$15:$C$41,$B48,Promote!E$15:E$41)</f>
        <v>0</v>
      </c>
      <c r="H48" s="15">
        <f>IFERROR(VLOOKUP($B48,'Master Staff List'!$C$8:$D$57,2,FALSE),0)*G48</f>
        <v>0</v>
      </c>
      <c r="I48" s="228">
        <f>SUMIF(Promote!$C$15:$C$41,$B48,Promote!F$15:F$41)</f>
        <v>0</v>
      </c>
      <c r="J48" s="15">
        <f>IFERROR(VLOOKUP($B48,'Master Staff List'!$C$8:$D$57,2,FALSE),0)*I48</f>
        <v>0</v>
      </c>
      <c r="K48" s="228">
        <f>SUMIF(Promote!$C$15:$C$41,$B48,Promote!G$15:G$41)</f>
        <v>0</v>
      </c>
      <c r="L48" s="15">
        <f>IFERROR(VLOOKUP($B48,'Master Staff List'!$C$8:$D$57,2,FALSE),0)*K48</f>
        <v>0</v>
      </c>
      <c r="M48" s="228">
        <f>SUMIF(Promote!$C$15:$C$41,$B48,Promote!H$15:H$41)</f>
        <v>0</v>
      </c>
      <c r="N48" s="15">
        <f>IFERROR(VLOOKUP($B48,'Master Staff List'!$C$8:$D$57,2,FALSE),0)*M48</f>
        <v>0</v>
      </c>
      <c r="O48" s="228">
        <f>SUMIF(Promote!$C$15:$C$41,$B48,Promote!I$15:I$41)</f>
        <v>0</v>
      </c>
      <c r="P48" s="15">
        <f>IFERROR(VLOOKUP($B48,'Master Staff List'!$C$8:$D$57,2,FALSE),0)*O48</f>
        <v>0</v>
      </c>
      <c r="Q48" s="228">
        <f>SUMIF(Promote!$C$15:$C$41,$B48,Promote!J$15:J$41)</f>
        <v>0</v>
      </c>
      <c r="R48" s="15">
        <f>IFERROR(VLOOKUP($B48,'Master Staff List'!$C$8:$D$57,2,FALSE),0)*Q48</f>
        <v>0</v>
      </c>
      <c r="S48" s="228">
        <f>SUMIF(Promote!$C$15:$C$41,$B48,Promote!K$15:K$41)</f>
        <v>0</v>
      </c>
      <c r="T48" s="15">
        <f>IFERROR(VLOOKUP($B48,'Master Staff List'!$C$8:$D$57,2,FALSE),0)*S48</f>
        <v>0</v>
      </c>
      <c r="U48" s="228">
        <f>SUMIF(Promote!$C$15:$C$41,$B48,Promote!L$15:L$41)</f>
        <v>0</v>
      </c>
      <c r="V48" s="15">
        <f>IFERROR(VLOOKUP($B48,'Master Staff List'!$C$8:$D$57,2,FALSE),0)*U48</f>
        <v>0</v>
      </c>
      <c r="W48" s="228">
        <f>SUMIF(Promote!$C$15:$C$41,$B48,Promote!M$15:M$41)</f>
        <v>0</v>
      </c>
      <c r="X48" s="15">
        <f>IFERROR(VLOOKUP($B48,'Master Staff List'!$C$8:$D$57,2,FALSE),0)*W48</f>
        <v>0</v>
      </c>
      <c r="Y48" s="228">
        <f>SUMIF(Promote!$C$15:$C$41,$B48,Promote!N$15:N$41)</f>
        <v>0</v>
      </c>
      <c r="Z48" s="15">
        <f>IFERROR(VLOOKUP($B48,'Master Staff List'!$C$8:$D$57,2,FALSE),0)*Y48</f>
        <v>0</v>
      </c>
      <c r="AA48" s="228">
        <f>SUMIF(Promote!$C$15:$C$41,$B48,Promote!O$15:O$41)</f>
        <v>0</v>
      </c>
      <c r="AB48" s="15">
        <f>IFERROR(VLOOKUP($B48,'Master Staff List'!$C$8:$D$57,2,FALSE),0)*AA48</f>
        <v>0</v>
      </c>
      <c r="AC48" s="19">
        <f t="shared" si="8"/>
        <v>0</v>
      </c>
      <c r="AD48" s="28">
        <f t="shared" si="9"/>
        <v>0</v>
      </c>
      <c r="AE48" s="29">
        <f t="shared" si="5"/>
        <v>0</v>
      </c>
      <c r="AH48" s="168">
        <f t="shared" si="6"/>
        <v>0</v>
      </c>
      <c r="AI48" s="168">
        <f t="shared" si="7"/>
        <v>0</v>
      </c>
    </row>
    <row r="49" spans="1:35" ht="12.2" customHeight="1" x14ac:dyDescent="0.25">
      <c r="A49" s="42"/>
      <c r="B49" s="203" t="str">
        <f>'Master Staff List'!C48</f>
        <v>TBD Staff Name 41</v>
      </c>
      <c r="C49" s="134"/>
      <c r="D49" s="40"/>
      <c r="E49" s="228">
        <f>SUMIF(Promote!$C$15:$C$41,$B49,Promote!D$15:D$41)</f>
        <v>0</v>
      </c>
      <c r="F49" s="15">
        <f>IFERROR(VLOOKUP($B49,'Master Staff List'!$C$8:$D$57,2,FALSE),0)*E49</f>
        <v>0</v>
      </c>
      <c r="G49" s="228">
        <f>SUMIF(Promote!$C$15:$C$41,$B49,Promote!E$15:E$41)</f>
        <v>0</v>
      </c>
      <c r="H49" s="15">
        <f>IFERROR(VLOOKUP($B49,'Master Staff List'!$C$8:$D$57,2,FALSE),0)*G49</f>
        <v>0</v>
      </c>
      <c r="I49" s="228">
        <f>SUMIF(Promote!$C$15:$C$41,$B49,Promote!F$15:F$41)</f>
        <v>0</v>
      </c>
      <c r="J49" s="15">
        <f>IFERROR(VLOOKUP($B49,'Master Staff List'!$C$8:$D$57,2,FALSE),0)*I49</f>
        <v>0</v>
      </c>
      <c r="K49" s="228">
        <f>SUMIF(Promote!$C$15:$C$41,$B49,Promote!G$15:G$41)</f>
        <v>0</v>
      </c>
      <c r="L49" s="15">
        <f>IFERROR(VLOOKUP($B49,'Master Staff List'!$C$8:$D$57,2,FALSE),0)*K49</f>
        <v>0</v>
      </c>
      <c r="M49" s="228">
        <f>SUMIF(Promote!$C$15:$C$41,$B49,Promote!H$15:H$41)</f>
        <v>0</v>
      </c>
      <c r="N49" s="15">
        <f>IFERROR(VLOOKUP($B49,'Master Staff List'!$C$8:$D$57,2,FALSE),0)*M49</f>
        <v>0</v>
      </c>
      <c r="O49" s="228">
        <f>SUMIF(Promote!$C$15:$C$41,$B49,Promote!I$15:I$41)</f>
        <v>0</v>
      </c>
      <c r="P49" s="15">
        <f>IFERROR(VLOOKUP($B49,'Master Staff List'!$C$8:$D$57,2,FALSE),0)*O49</f>
        <v>0</v>
      </c>
      <c r="Q49" s="228">
        <f>SUMIF(Promote!$C$15:$C$41,$B49,Promote!J$15:J$41)</f>
        <v>0</v>
      </c>
      <c r="R49" s="15">
        <f>IFERROR(VLOOKUP($B49,'Master Staff List'!$C$8:$D$57,2,FALSE),0)*Q49</f>
        <v>0</v>
      </c>
      <c r="S49" s="228">
        <f>SUMIF(Promote!$C$15:$C$41,$B49,Promote!K$15:K$41)</f>
        <v>0</v>
      </c>
      <c r="T49" s="15">
        <f>IFERROR(VLOOKUP($B49,'Master Staff List'!$C$8:$D$57,2,FALSE),0)*S49</f>
        <v>0</v>
      </c>
      <c r="U49" s="228">
        <f>SUMIF(Promote!$C$15:$C$41,$B49,Promote!L$15:L$41)</f>
        <v>0</v>
      </c>
      <c r="V49" s="15">
        <f>IFERROR(VLOOKUP($B49,'Master Staff List'!$C$8:$D$57,2,FALSE),0)*U49</f>
        <v>0</v>
      </c>
      <c r="W49" s="228">
        <f>SUMIF(Promote!$C$15:$C$41,$B49,Promote!M$15:M$41)</f>
        <v>0</v>
      </c>
      <c r="X49" s="15">
        <f>IFERROR(VLOOKUP($B49,'Master Staff List'!$C$8:$D$57,2,FALSE),0)*W49</f>
        <v>0</v>
      </c>
      <c r="Y49" s="228">
        <f>SUMIF(Promote!$C$15:$C$41,$B49,Promote!N$15:N$41)</f>
        <v>0</v>
      </c>
      <c r="Z49" s="15">
        <f>IFERROR(VLOOKUP($B49,'Master Staff List'!$C$8:$D$57,2,FALSE),0)*Y49</f>
        <v>0</v>
      </c>
      <c r="AA49" s="228">
        <f>SUMIF(Promote!$C$15:$C$41,$B49,Promote!O$15:O$41)</f>
        <v>0</v>
      </c>
      <c r="AB49" s="15">
        <f>IFERROR(VLOOKUP($B49,'Master Staff List'!$C$8:$D$57,2,FALSE),0)*AA49</f>
        <v>0</v>
      </c>
      <c r="AC49" s="19">
        <f t="shared" si="8"/>
        <v>0</v>
      </c>
      <c r="AD49" s="28">
        <f t="shared" si="9"/>
        <v>0</v>
      </c>
      <c r="AE49" s="29">
        <f t="shared" si="5"/>
        <v>0</v>
      </c>
      <c r="AH49" s="168">
        <f t="shared" si="6"/>
        <v>0</v>
      </c>
      <c r="AI49" s="168">
        <f t="shared" si="7"/>
        <v>0</v>
      </c>
    </row>
    <row r="50" spans="1:35" ht="12.2" customHeight="1" x14ac:dyDescent="0.25">
      <c r="A50" s="42"/>
      <c r="B50" s="203" t="str">
        <f>'Master Staff List'!C49</f>
        <v>TBD Staff Name 42</v>
      </c>
      <c r="C50" s="134"/>
      <c r="D50" s="40"/>
      <c r="E50" s="228">
        <f>SUMIF(Promote!$C$15:$C$41,$B50,Promote!D$15:D$41)</f>
        <v>0</v>
      </c>
      <c r="F50" s="15">
        <f>IFERROR(VLOOKUP($B50,'Master Staff List'!$C$8:$D$57,2,FALSE),0)*E50</f>
        <v>0</v>
      </c>
      <c r="G50" s="228">
        <f>SUMIF(Promote!$C$15:$C$41,$B50,Promote!E$15:E$41)</f>
        <v>0</v>
      </c>
      <c r="H50" s="15">
        <f>IFERROR(VLOOKUP($B50,'Master Staff List'!$C$8:$D$57,2,FALSE),0)*G50</f>
        <v>0</v>
      </c>
      <c r="I50" s="228">
        <f>SUMIF(Promote!$C$15:$C$41,$B50,Promote!F$15:F$41)</f>
        <v>0</v>
      </c>
      <c r="J50" s="15">
        <f>IFERROR(VLOOKUP($B50,'Master Staff List'!$C$8:$D$57,2,FALSE),0)*I50</f>
        <v>0</v>
      </c>
      <c r="K50" s="228">
        <f>SUMIF(Promote!$C$15:$C$41,$B50,Promote!G$15:G$41)</f>
        <v>0</v>
      </c>
      <c r="L50" s="15">
        <f>IFERROR(VLOOKUP($B50,'Master Staff List'!$C$8:$D$57,2,FALSE),0)*K50</f>
        <v>0</v>
      </c>
      <c r="M50" s="228">
        <f>SUMIF(Promote!$C$15:$C$41,$B50,Promote!H$15:H$41)</f>
        <v>0</v>
      </c>
      <c r="N50" s="15">
        <f>IFERROR(VLOOKUP($B50,'Master Staff List'!$C$8:$D$57,2,FALSE),0)*M50</f>
        <v>0</v>
      </c>
      <c r="O50" s="228">
        <f>SUMIF(Promote!$C$15:$C$41,$B50,Promote!I$15:I$41)</f>
        <v>0</v>
      </c>
      <c r="P50" s="15">
        <f>IFERROR(VLOOKUP($B50,'Master Staff List'!$C$8:$D$57,2,FALSE),0)*O50</f>
        <v>0</v>
      </c>
      <c r="Q50" s="228">
        <f>SUMIF(Promote!$C$15:$C$41,$B50,Promote!J$15:J$41)</f>
        <v>0</v>
      </c>
      <c r="R50" s="15">
        <f>IFERROR(VLOOKUP($B50,'Master Staff List'!$C$8:$D$57,2,FALSE),0)*Q50</f>
        <v>0</v>
      </c>
      <c r="S50" s="228">
        <f>SUMIF(Promote!$C$15:$C$41,$B50,Promote!K$15:K$41)</f>
        <v>0</v>
      </c>
      <c r="T50" s="15">
        <f>IFERROR(VLOOKUP($B50,'Master Staff List'!$C$8:$D$57,2,FALSE),0)*S50</f>
        <v>0</v>
      </c>
      <c r="U50" s="228">
        <f>SUMIF(Promote!$C$15:$C$41,$B50,Promote!L$15:L$41)</f>
        <v>0</v>
      </c>
      <c r="V50" s="15">
        <f>IFERROR(VLOOKUP($B50,'Master Staff List'!$C$8:$D$57,2,FALSE),0)*U50</f>
        <v>0</v>
      </c>
      <c r="W50" s="228">
        <f>SUMIF(Promote!$C$15:$C$41,$B50,Promote!M$15:M$41)</f>
        <v>0</v>
      </c>
      <c r="X50" s="15">
        <f>IFERROR(VLOOKUP($B50,'Master Staff List'!$C$8:$D$57,2,FALSE),0)*W50</f>
        <v>0</v>
      </c>
      <c r="Y50" s="228">
        <f>SUMIF(Promote!$C$15:$C$41,$B50,Promote!N$15:N$41)</f>
        <v>0</v>
      </c>
      <c r="Z50" s="15">
        <f>IFERROR(VLOOKUP($B50,'Master Staff List'!$C$8:$D$57,2,FALSE),0)*Y50</f>
        <v>0</v>
      </c>
      <c r="AA50" s="228">
        <f>SUMIF(Promote!$C$15:$C$41,$B50,Promote!O$15:O$41)</f>
        <v>0</v>
      </c>
      <c r="AB50" s="15">
        <f>IFERROR(VLOOKUP($B50,'Master Staff List'!$C$8:$D$57,2,FALSE),0)*AA50</f>
        <v>0</v>
      </c>
      <c r="AC50" s="19">
        <f t="shared" si="8"/>
        <v>0</v>
      </c>
      <c r="AD50" s="28">
        <f t="shared" si="9"/>
        <v>0</v>
      </c>
      <c r="AE50" s="29">
        <f t="shared" si="5"/>
        <v>0</v>
      </c>
      <c r="AH50" s="168">
        <f t="shared" si="6"/>
        <v>0</v>
      </c>
      <c r="AI50" s="168">
        <f t="shared" si="7"/>
        <v>0</v>
      </c>
    </row>
    <row r="51" spans="1:35" ht="12.2" customHeight="1" x14ac:dyDescent="0.25">
      <c r="A51" s="42"/>
      <c r="B51" s="203" t="str">
        <f>'Master Staff List'!C50</f>
        <v>TBD Staff Name 43</v>
      </c>
      <c r="C51" s="134"/>
      <c r="D51" s="40"/>
      <c r="E51" s="228">
        <f>SUMIF(Promote!$C$15:$C$41,$B51,Promote!D$15:D$41)</f>
        <v>0</v>
      </c>
      <c r="F51" s="15">
        <f>IFERROR(VLOOKUP($B51,'Master Staff List'!$C$8:$D$57,2,FALSE),0)*E51</f>
        <v>0</v>
      </c>
      <c r="G51" s="228">
        <f>SUMIF(Promote!$C$15:$C$41,$B51,Promote!E$15:E$41)</f>
        <v>0</v>
      </c>
      <c r="H51" s="15">
        <f>IFERROR(VLOOKUP($B51,'Master Staff List'!$C$8:$D$57,2,FALSE),0)*G51</f>
        <v>0</v>
      </c>
      <c r="I51" s="228">
        <f>SUMIF(Promote!$C$15:$C$41,$B51,Promote!F$15:F$41)</f>
        <v>0</v>
      </c>
      <c r="J51" s="15">
        <f>IFERROR(VLOOKUP($B51,'Master Staff List'!$C$8:$D$57,2,FALSE),0)*I51</f>
        <v>0</v>
      </c>
      <c r="K51" s="228">
        <f>SUMIF(Promote!$C$15:$C$41,$B51,Promote!G$15:G$41)</f>
        <v>0</v>
      </c>
      <c r="L51" s="15">
        <f>IFERROR(VLOOKUP($B51,'Master Staff List'!$C$8:$D$57,2,FALSE),0)*K51</f>
        <v>0</v>
      </c>
      <c r="M51" s="228">
        <f>SUMIF(Promote!$C$15:$C$41,$B51,Promote!H$15:H$41)</f>
        <v>0</v>
      </c>
      <c r="N51" s="15">
        <f>IFERROR(VLOOKUP($B51,'Master Staff List'!$C$8:$D$57,2,FALSE),0)*M51</f>
        <v>0</v>
      </c>
      <c r="O51" s="228">
        <f>SUMIF(Promote!$C$15:$C$41,$B51,Promote!I$15:I$41)</f>
        <v>0</v>
      </c>
      <c r="P51" s="15">
        <f>IFERROR(VLOOKUP($B51,'Master Staff List'!$C$8:$D$57,2,FALSE),0)*O51</f>
        <v>0</v>
      </c>
      <c r="Q51" s="228">
        <f>SUMIF(Promote!$C$15:$C$41,$B51,Promote!J$15:J$41)</f>
        <v>0</v>
      </c>
      <c r="R51" s="15">
        <f>IFERROR(VLOOKUP($B51,'Master Staff List'!$C$8:$D$57,2,FALSE),0)*Q51</f>
        <v>0</v>
      </c>
      <c r="S51" s="228">
        <f>SUMIF(Promote!$C$15:$C$41,$B51,Promote!K$15:K$41)</f>
        <v>0</v>
      </c>
      <c r="T51" s="15">
        <f>IFERROR(VLOOKUP($B51,'Master Staff List'!$C$8:$D$57,2,FALSE),0)*S51</f>
        <v>0</v>
      </c>
      <c r="U51" s="228">
        <f>SUMIF(Promote!$C$15:$C$41,$B51,Promote!L$15:L$41)</f>
        <v>0</v>
      </c>
      <c r="V51" s="15">
        <f>IFERROR(VLOOKUP($B51,'Master Staff List'!$C$8:$D$57,2,FALSE),0)*U51</f>
        <v>0</v>
      </c>
      <c r="W51" s="228">
        <f>SUMIF(Promote!$C$15:$C$41,$B51,Promote!M$15:M$41)</f>
        <v>0</v>
      </c>
      <c r="X51" s="15">
        <f>IFERROR(VLOOKUP($B51,'Master Staff List'!$C$8:$D$57,2,FALSE),0)*W51</f>
        <v>0</v>
      </c>
      <c r="Y51" s="228">
        <f>SUMIF(Promote!$C$15:$C$41,$B51,Promote!N$15:N$41)</f>
        <v>0</v>
      </c>
      <c r="Z51" s="15">
        <f>IFERROR(VLOOKUP($B51,'Master Staff List'!$C$8:$D$57,2,FALSE),0)*Y51</f>
        <v>0</v>
      </c>
      <c r="AA51" s="228">
        <f>SUMIF(Promote!$C$15:$C$41,$B51,Promote!O$15:O$41)</f>
        <v>0</v>
      </c>
      <c r="AB51" s="15">
        <f>IFERROR(VLOOKUP($B51,'Master Staff List'!$C$8:$D$57,2,FALSE),0)*AA51</f>
        <v>0</v>
      </c>
      <c r="AC51" s="19">
        <f t="shared" si="8"/>
        <v>0</v>
      </c>
      <c r="AD51" s="28">
        <f t="shared" si="9"/>
        <v>0</v>
      </c>
      <c r="AE51" s="29">
        <f t="shared" si="5"/>
        <v>0</v>
      </c>
      <c r="AH51" s="168">
        <f t="shared" si="6"/>
        <v>0</v>
      </c>
      <c r="AI51" s="168">
        <f t="shared" si="7"/>
        <v>0</v>
      </c>
    </row>
    <row r="52" spans="1:35" ht="12.2" customHeight="1" x14ac:dyDescent="0.25">
      <c r="A52" s="42"/>
      <c r="B52" s="203" t="str">
        <f>'Master Staff List'!C51</f>
        <v>TBD Staff Name 44</v>
      </c>
      <c r="C52" s="134"/>
      <c r="D52" s="40"/>
      <c r="E52" s="228">
        <f>SUMIF(Promote!$C$15:$C$41,$B52,Promote!D$15:D$41)</f>
        <v>0</v>
      </c>
      <c r="F52" s="15">
        <f>IFERROR(VLOOKUP($B52,'Master Staff List'!$C$8:$D$57,2,FALSE),0)*E52</f>
        <v>0</v>
      </c>
      <c r="G52" s="228">
        <f>SUMIF(Promote!$C$15:$C$41,$B52,Promote!E$15:E$41)</f>
        <v>0</v>
      </c>
      <c r="H52" s="15">
        <f>IFERROR(VLOOKUP($B52,'Master Staff List'!$C$8:$D$57,2,FALSE),0)*G52</f>
        <v>0</v>
      </c>
      <c r="I52" s="228">
        <f>SUMIF(Promote!$C$15:$C$41,$B52,Promote!F$15:F$41)</f>
        <v>0</v>
      </c>
      <c r="J52" s="15">
        <f>IFERROR(VLOOKUP($B52,'Master Staff List'!$C$8:$D$57,2,FALSE),0)*I52</f>
        <v>0</v>
      </c>
      <c r="K52" s="228">
        <f>SUMIF(Promote!$C$15:$C$41,$B52,Promote!G$15:G$41)</f>
        <v>0</v>
      </c>
      <c r="L52" s="15">
        <f>IFERROR(VLOOKUP($B52,'Master Staff List'!$C$8:$D$57,2,FALSE),0)*K52</f>
        <v>0</v>
      </c>
      <c r="M52" s="228">
        <f>SUMIF(Promote!$C$15:$C$41,$B52,Promote!H$15:H$41)</f>
        <v>0</v>
      </c>
      <c r="N52" s="15">
        <f>IFERROR(VLOOKUP($B52,'Master Staff List'!$C$8:$D$57,2,FALSE),0)*M52</f>
        <v>0</v>
      </c>
      <c r="O52" s="228">
        <f>SUMIF(Promote!$C$15:$C$41,$B52,Promote!I$15:I$41)</f>
        <v>0</v>
      </c>
      <c r="P52" s="15">
        <f>IFERROR(VLOOKUP($B52,'Master Staff List'!$C$8:$D$57,2,FALSE),0)*O52</f>
        <v>0</v>
      </c>
      <c r="Q52" s="228">
        <f>SUMIF(Promote!$C$15:$C$41,$B52,Promote!J$15:J$41)</f>
        <v>0</v>
      </c>
      <c r="R52" s="15">
        <f>IFERROR(VLOOKUP($B52,'Master Staff List'!$C$8:$D$57,2,FALSE),0)*Q52</f>
        <v>0</v>
      </c>
      <c r="S52" s="228">
        <f>SUMIF(Promote!$C$15:$C$41,$B52,Promote!K$15:K$41)</f>
        <v>0</v>
      </c>
      <c r="T52" s="15">
        <f>IFERROR(VLOOKUP($B52,'Master Staff List'!$C$8:$D$57,2,FALSE),0)*S52</f>
        <v>0</v>
      </c>
      <c r="U52" s="228">
        <f>SUMIF(Promote!$C$15:$C$41,$B52,Promote!L$15:L$41)</f>
        <v>0</v>
      </c>
      <c r="V52" s="15">
        <f>IFERROR(VLOOKUP($B52,'Master Staff List'!$C$8:$D$57,2,FALSE),0)*U52</f>
        <v>0</v>
      </c>
      <c r="W52" s="228">
        <f>SUMIF(Promote!$C$15:$C$41,$B52,Promote!M$15:M$41)</f>
        <v>0</v>
      </c>
      <c r="X52" s="15">
        <f>IFERROR(VLOOKUP($B52,'Master Staff List'!$C$8:$D$57,2,FALSE),0)*W52</f>
        <v>0</v>
      </c>
      <c r="Y52" s="228">
        <f>SUMIF(Promote!$C$15:$C$41,$B52,Promote!N$15:N$41)</f>
        <v>0</v>
      </c>
      <c r="Z52" s="15">
        <f>IFERROR(VLOOKUP($B52,'Master Staff List'!$C$8:$D$57,2,FALSE),0)*Y52</f>
        <v>0</v>
      </c>
      <c r="AA52" s="228">
        <f>SUMIF(Promote!$C$15:$C$41,$B52,Promote!O$15:O$41)</f>
        <v>0</v>
      </c>
      <c r="AB52" s="15">
        <f>IFERROR(VLOOKUP($B52,'Master Staff List'!$C$8:$D$57,2,FALSE),0)*AA52</f>
        <v>0</v>
      </c>
      <c r="AC52" s="19">
        <f t="shared" si="8"/>
        <v>0</v>
      </c>
      <c r="AD52" s="28">
        <f t="shared" si="9"/>
        <v>0</v>
      </c>
      <c r="AE52" s="29">
        <f t="shared" si="5"/>
        <v>0</v>
      </c>
      <c r="AH52" s="168">
        <f t="shared" si="6"/>
        <v>0</v>
      </c>
      <c r="AI52" s="168">
        <f t="shared" si="7"/>
        <v>0</v>
      </c>
    </row>
    <row r="53" spans="1:35" ht="12.2" customHeight="1" x14ac:dyDescent="0.25">
      <c r="A53" s="42"/>
      <c r="B53" s="203" t="str">
        <f>'Master Staff List'!C52</f>
        <v>TBD Staff Name 45</v>
      </c>
      <c r="C53" s="134"/>
      <c r="D53" s="40"/>
      <c r="E53" s="228">
        <f>SUMIF(Promote!$C$15:$C$41,$B53,Promote!D$15:D$41)</f>
        <v>0</v>
      </c>
      <c r="F53" s="15">
        <f>IFERROR(VLOOKUP($B53,'Master Staff List'!$C$8:$D$57,2,FALSE),0)*E53</f>
        <v>0</v>
      </c>
      <c r="G53" s="228">
        <f>SUMIF(Promote!$C$15:$C$41,$B53,Promote!E$15:E$41)</f>
        <v>0</v>
      </c>
      <c r="H53" s="15">
        <f>IFERROR(VLOOKUP($B53,'Master Staff List'!$C$8:$D$57,2,FALSE),0)*G53</f>
        <v>0</v>
      </c>
      <c r="I53" s="228">
        <f>SUMIF(Promote!$C$15:$C$41,$B53,Promote!F$15:F$41)</f>
        <v>0</v>
      </c>
      <c r="J53" s="15">
        <f>IFERROR(VLOOKUP($B53,'Master Staff List'!$C$8:$D$57,2,FALSE),0)*I53</f>
        <v>0</v>
      </c>
      <c r="K53" s="228">
        <f>SUMIF(Promote!$C$15:$C$41,$B53,Promote!G$15:G$41)</f>
        <v>0</v>
      </c>
      <c r="L53" s="15">
        <f>IFERROR(VLOOKUP($B53,'Master Staff List'!$C$8:$D$57,2,FALSE),0)*K53</f>
        <v>0</v>
      </c>
      <c r="M53" s="228">
        <f>SUMIF(Promote!$C$15:$C$41,$B53,Promote!H$15:H$41)</f>
        <v>0</v>
      </c>
      <c r="N53" s="15">
        <f>IFERROR(VLOOKUP($B53,'Master Staff List'!$C$8:$D$57,2,FALSE),0)*M53</f>
        <v>0</v>
      </c>
      <c r="O53" s="228">
        <f>SUMIF(Promote!$C$15:$C$41,$B53,Promote!I$15:I$41)</f>
        <v>0</v>
      </c>
      <c r="P53" s="15">
        <f>IFERROR(VLOOKUP($B53,'Master Staff List'!$C$8:$D$57,2,FALSE),0)*O53</f>
        <v>0</v>
      </c>
      <c r="Q53" s="228">
        <f>SUMIF(Promote!$C$15:$C$41,$B53,Promote!J$15:J$41)</f>
        <v>0</v>
      </c>
      <c r="R53" s="15">
        <f>IFERROR(VLOOKUP($B53,'Master Staff List'!$C$8:$D$57,2,FALSE),0)*Q53</f>
        <v>0</v>
      </c>
      <c r="S53" s="228">
        <f>SUMIF(Promote!$C$15:$C$41,$B53,Promote!K$15:K$41)</f>
        <v>0</v>
      </c>
      <c r="T53" s="15">
        <f>IFERROR(VLOOKUP($B53,'Master Staff List'!$C$8:$D$57,2,FALSE),0)*S53</f>
        <v>0</v>
      </c>
      <c r="U53" s="228">
        <f>SUMIF(Promote!$C$15:$C$41,$B53,Promote!L$15:L$41)</f>
        <v>0</v>
      </c>
      <c r="V53" s="15">
        <f>IFERROR(VLOOKUP($B53,'Master Staff List'!$C$8:$D$57,2,FALSE),0)*U53</f>
        <v>0</v>
      </c>
      <c r="W53" s="228">
        <f>SUMIF(Promote!$C$15:$C$41,$B53,Promote!M$15:M$41)</f>
        <v>0</v>
      </c>
      <c r="X53" s="15">
        <f>IFERROR(VLOOKUP($B53,'Master Staff List'!$C$8:$D$57,2,FALSE),0)*W53</f>
        <v>0</v>
      </c>
      <c r="Y53" s="228">
        <f>SUMIF(Promote!$C$15:$C$41,$B53,Promote!N$15:N$41)</f>
        <v>0</v>
      </c>
      <c r="Z53" s="15">
        <f>IFERROR(VLOOKUP($B53,'Master Staff List'!$C$8:$D$57,2,FALSE),0)*Y53</f>
        <v>0</v>
      </c>
      <c r="AA53" s="228">
        <f>SUMIF(Promote!$C$15:$C$41,$B53,Promote!O$15:O$41)</f>
        <v>0</v>
      </c>
      <c r="AB53" s="15">
        <f>IFERROR(VLOOKUP($B53,'Master Staff List'!$C$8:$D$57,2,FALSE),0)*AA53</f>
        <v>0</v>
      </c>
      <c r="AC53" s="19">
        <f t="shared" si="8"/>
        <v>0</v>
      </c>
      <c r="AD53" s="28">
        <f t="shared" si="9"/>
        <v>0</v>
      </c>
      <c r="AE53" s="29">
        <f t="shared" si="5"/>
        <v>0</v>
      </c>
      <c r="AH53" s="168">
        <f t="shared" si="6"/>
        <v>0</v>
      </c>
      <c r="AI53" s="168">
        <f t="shared" si="7"/>
        <v>0</v>
      </c>
    </row>
    <row r="54" spans="1:35" ht="12.2" customHeight="1" x14ac:dyDescent="0.25">
      <c r="A54" s="42"/>
      <c r="B54" s="203" t="str">
        <f>'Master Staff List'!C53</f>
        <v>TBD Staff Name 46</v>
      </c>
      <c r="C54" s="134"/>
      <c r="D54" s="40"/>
      <c r="E54" s="228">
        <f>SUMIF(Promote!$C$15:$C$41,$B54,Promote!D$15:D$41)</f>
        <v>0</v>
      </c>
      <c r="F54" s="15">
        <f>IFERROR(VLOOKUP($B54,'Master Staff List'!$C$8:$D$57,2,FALSE),0)*E54</f>
        <v>0</v>
      </c>
      <c r="G54" s="228">
        <f>SUMIF(Promote!$C$15:$C$41,$B54,Promote!E$15:E$41)</f>
        <v>0</v>
      </c>
      <c r="H54" s="15">
        <f>IFERROR(VLOOKUP($B54,'Master Staff List'!$C$8:$D$57,2,FALSE),0)*G54</f>
        <v>0</v>
      </c>
      <c r="I54" s="228">
        <f>SUMIF(Promote!$C$15:$C$41,$B54,Promote!F$15:F$41)</f>
        <v>0</v>
      </c>
      <c r="J54" s="15">
        <f>IFERROR(VLOOKUP($B54,'Master Staff List'!$C$8:$D$57,2,FALSE),0)*I54</f>
        <v>0</v>
      </c>
      <c r="K54" s="228">
        <f>SUMIF(Promote!$C$15:$C$41,$B54,Promote!G$15:G$41)</f>
        <v>0</v>
      </c>
      <c r="L54" s="15">
        <f>IFERROR(VLOOKUP($B54,'Master Staff List'!$C$8:$D$57,2,FALSE),0)*K54</f>
        <v>0</v>
      </c>
      <c r="M54" s="228">
        <f>SUMIF(Promote!$C$15:$C$41,$B54,Promote!H$15:H$41)</f>
        <v>0</v>
      </c>
      <c r="N54" s="15">
        <f>IFERROR(VLOOKUP($B54,'Master Staff List'!$C$8:$D$57,2,FALSE),0)*M54</f>
        <v>0</v>
      </c>
      <c r="O54" s="228">
        <f>SUMIF(Promote!$C$15:$C$41,$B54,Promote!I$15:I$41)</f>
        <v>0</v>
      </c>
      <c r="P54" s="15">
        <f>IFERROR(VLOOKUP($B54,'Master Staff List'!$C$8:$D$57,2,FALSE),0)*O54</f>
        <v>0</v>
      </c>
      <c r="Q54" s="228">
        <f>SUMIF(Promote!$C$15:$C$41,$B54,Promote!J$15:J$41)</f>
        <v>0</v>
      </c>
      <c r="R54" s="15">
        <f>IFERROR(VLOOKUP($B54,'Master Staff List'!$C$8:$D$57,2,FALSE),0)*Q54</f>
        <v>0</v>
      </c>
      <c r="S54" s="228">
        <f>SUMIF(Promote!$C$15:$C$41,$B54,Promote!K$15:K$41)</f>
        <v>0</v>
      </c>
      <c r="T54" s="15">
        <f>IFERROR(VLOOKUP($B54,'Master Staff List'!$C$8:$D$57,2,FALSE),0)*S54</f>
        <v>0</v>
      </c>
      <c r="U54" s="228">
        <f>SUMIF(Promote!$C$15:$C$41,$B54,Promote!L$15:L$41)</f>
        <v>0</v>
      </c>
      <c r="V54" s="15">
        <f>IFERROR(VLOOKUP($B54,'Master Staff List'!$C$8:$D$57,2,FALSE),0)*U54</f>
        <v>0</v>
      </c>
      <c r="W54" s="228">
        <f>SUMIF(Promote!$C$15:$C$41,$B54,Promote!M$15:M$41)</f>
        <v>0</v>
      </c>
      <c r="X54" s="15">
        <f>IFERROR(VLOOKUP($B54,'Master Staff List'!$C$8:$D$57,2,FALSE),0)*W54</f>
        <v>0</v>
      </c>
      <c r="Y54" s="228">
        <f>SUMIF(Promote!$C$15:$C$41,$B54,Promote!N$15:N$41)</f>
        <v>0</v>
      </c>
      <c r="Z54" s="15">
        <f>IFERROR(VLOOKUP($B54,'Master Staff List'!$C$8:$D$57,2,FALSE),0)*Y54</f>
        <v>0</v>
      </c>
      <c r="AA54" s="228">
        <f>SUMIF(Promote!$C$15:$C$41,$B54,Promote!O$15:O$41)</f>
        <v>0</v>
      </c>
      <c r="AB54" s="15">
        <f>IFERROR(VLOOKUP($B54,'Master Staff List'!$C$8:$D$57,2,FALSE),0)*AA54</f>
        <v>0</v>
      </c>
      <c r="AC54" s="19">
        <f t="shared" si="8"/>
        <v>0</v>
      </c>
      <c r="AD54" s="28">
        <f t="shared" si="9"/>
        <v>0</v>
      </c>
      <c r="AE54" s="29">
        <f t="shared" si="5"/>
        <v>0</v>
      </c>
      <c r="AH54" s="168">
        <f t="shared" si="6"/>
        <v>0</v>
      </c>
      <c r="AI54" s="168">
        <f t="shared" si="7"/>
        <v>0</v>
      </c>
    </row>
    <row r="55" spans="1:35" ht="12.2" customHeight="1" x14ac:dyDescent="0.25">
      <c r="A55" s="42"/>
      <c r="B55" s="203" t="str">
        <f>'Master Staff List'!C54</f>
        <v>TBD Staff Name 47</v>
      </c>
      <c r="C55" s="134"/>
      <c r="D55" s="40"/>
      <c r="E55" s="228">
        <f>SUMIF(Promote!$C$15:$C$41,$B55,Promote!D$15:D$41)</f>
        <v>0</v>
      </c>
      <c r="F55" s="15">
        <f>IFERROR(VLOOKUP($B55,'Master Staff List'!$C$8:$D$57,2,FALSE),0)*E55</f>
        <v>0</v>
      </c>
      <c r="G55" s="228">
        <f>SUMIF(Promote!$C$15:$C$41,$B55,Promote!E$15:E$41)</f>
        <v>0</v>
      </c>
      <c r="H55" s="15">
        <f>IFERROR(VLOOKUP($B55,'Master Staff List'!$C$8:$D$57,2,FALSE),0)*G55</f>
        <v>0</v>
      </c>
      <c r="I55" s="228">
        <f>SUMIF(Promote!$C$15:$C$41,$B55,Promote!F$15:F$41)</f>
        <v>0</v>
      </c>
      <c r="J55" s="15">
        <f>IFERROR(VLOOKUP($B55,'Master Staff List'!$C$8:$D$57,2,FALSE),0)*I55</f>
        <v>0</v>
      </c>
      <c r="K55" s="228">
        <f>SUMIF(Promote!$C$15:$C$41,$B55,Promote!G$15:G$41)</f>
        <v>0</v>
      </c>
      <c r="L55" s="15">
        <f>IFERROR(VLOOKUP($B55,'Master Staff List'!$C$8:$D$57,2,FALSE),0)*K55</f>
        <v>0</v>
      </c>
      <c r="M55" s="228">
        <f>SUMIF(Promote!$C$15:$C$41,$B55,Promote!H$15:H$41)</f>
        <v>0</v>
      </c>
      <c r="N55" s="15">
        <f>IFERROR(VLOOKUP($B55,'Master Staff List'!$C$8:$D$57,2,FALSE),0)*M55</f>
        <v>0</v>
      </c>
      <c r="O55" s="228">
        <f>SUMIF(Promote!$C$15:$C$41,$B55,Promote!I$15:I$41)</f>
        <v>0</v>
      </c>
      <c r="P55" s="15">
        <f>IFERROR(VLOOKUP($B55,'Master Staff List'!$C$8:$D$57,2,FALSE),0)*O55</f>
        <v>0</v>
      </c>
      <c r="Q55" s="228">
        <f>SUMIF(Promote!$C$15:$C$41,$B55,Promote!J$15:J$41)</f>
        <v>0</v>
      </c>
      <c r="R55" s="15">
        <f>IFERROR(VLOOKUP($B55,'Master Staff List'!$C$8:$D$57,2,FALSE),0)*Q55</f>
        <v>0</v>
      </c>
      <c r="S55" s="228">
        <f>SUMIF(Promote!$C$15:$C$41,$B55,Promote!K$15:K$41)</f>
        <v>0</v>
      </c>
      <c r="T55" s="15">
        <f>IFERROR(VLOOKUP($B55,'Master Staff List'!$C$8:$D$57,2,FALSE),0)*S55</f>
        <v>0</v>
      </c>
      <c r="U55" s="228">
        <f>SUMIF(Promote!$C$15:$C$41,$B55,Promote!L$15:L$41)</f>
        <v>0</v>
      </c>
      <c r="V55" s="15">
        <f>IFERROR(VLOOKUP($B55,'Master Staff List'!$C$8:$D$57,2,FALSE),0)*U55</f>
        <v>0</v>
      </c>
      <c r="W55" s="228">
        <f>SUMIF(Promote!$C$15:$C$41,$B55,Promote!M$15:M$41)</f>
        <v>0</v>
      </c>
      <c r="X55" s="15">
        <f>IFERROR(VLOOKUP($B55,'Master Staff List'!$C$8:$D$57,2,FALSE),0)*W55</f>
        <v>0</v>
      </c>
      <c r="Y55" s="228">
        <f>SUMIF(Promote!$C$15:$C$41,$B55,Promote!N$15:N$41)</f>
        <v>0</v>
      </c>
      <c r="Z55" s="15">
        <f>IFERROR(VLOOKUP($B55,'Master Staff List'!$C$8:$D$57,2,FALSE),0)*Y55</f>
        <v>0</v>
      </c>
      <c r="AA55" s="228">
        <f>SUMIF(Promote!$C$15:$C$41,$B55,Promote!O$15:O$41)</f>
        <v>0</v>
      </c>
      <c r="AB55" s="15">
        <f>IFERROR(VLOOKUP($B55,'Master Staff List'!$C$8:$D$57,2,FALSE),0)*AA55</f>
        <v>0</v>
      </c>
      <c r="AC55" s="19">
        <f>SUM(F55,H55,J55,T55,V55,X55,Z55,AB55,L55,N55,P55,R55)</f>
        <v>0</v>
      </c>
      <c r="AD55" s="28">
        <f>SUM(E55,G55,I55,S55,U55,W55,Y55,AA55,K55,M55,O55,Q55)</f>
        <v>0</v>
      </c>
      <c r="AE55" s="29">
        <f>AD55/AD$8</f>
        <v>0</v>
      </c>
      <c r="AH55" s="168">
        <f>SUM(F55,H55,J55,L55,N55,P55,R55,T55,V55,X55,Z55,AB55)-AC55</f>
        <v>0</v>
      </c>
      <c r="AI55" s="168">
        <f>IF(AND(AD55&gt;0,AC55=0),1,0)</f>
        <v>0</v>
      </c>
    </row>
    <row r="56" spans="1:35" ht="12.2" customHeight="1" x14ac:dyDescent="0.25">
      <c r="A56" s="42"/>
      <c r="B56" s="203" t="str">
        <f>'Master Staff List'!C55</f>
        <v>TBD Staff Name 48</v>
      </c>
      <c r="C56" s="134"/>
      <c r="D56" s="40"/>
      <c r="E56" s="228">
        <f>SUMIF(Promote!$C$15:$C$41,$B56,Promote!D$15:D$41)</f>
        <v>0</v>
      </c>
      <c r="F56" s="15">
        <f>IFERROR(VLOOKUP($B56,'Master Staff List'!$C$8:$D$57,2,FALSE),0)*E56</f>
        <v>0</v>
      </c>
      <c r="G56" s="228">
        <f>SUMIF(Promote!$C$15:$C$41,$B56,Promote!E$15:E$41)</f>
        <v>0</v>
      </c>
      <c r="H56" s="15">
        <f>IFERROR(VLOOKUP($B56,'Master Staff List'!$C$8:$D$57,2,FALSE),0)*G56</f>
        <v>0</v>
      </c>
      <c r="I56" s="228">
        <f>SUMIF(Promote!$C$15:$C$41,$B56,Promote!F$15:F$41)</f>
        <v>0</v>
      </c>
      <c r="J56" s="15">
        <f>IFERROR(VLOOKUP($B56,'Master Staff List'!$C$8:$D$57,2,FALSE),0)*I56</f>
        <v>0</v>
      </c>
      <c r="K56" s="228">
        <f>SUMIF(Promote!$C$15:$C$41,$B56,Promote!G$15:G$41)</f>
        <v>0</v>
      </c>
      <c r="L56" s="15">
        <f>IFERROR(VLOOKUP($B56,'Master Staff List'!$C$8:$D$57,2,FALSE),0)*K56</f>
        <v>0</v>
      </c>
      <c r="M56" s="228">
        <f>SUMIF(Promote!$C$15:$C$41,$B56,Promote!H$15:H$41)</f>
        <v>0</v>
      </c>
      <c r="N56" s="15">
        <f>IFERROR(VLOOKUP($B56,'Master Staff List'!$C$8:$D$57,2,FALSE),0)*M56</f>
        <v>0</v>
      </c>
      <c r="O56" s="228">
        <f>SUMIF(Promote!$C$15:$C$41,$B56,Promote!I$15:I$41)</f>
        <v>0</v>
      </c>
      <c r="P56" s="15">
        <f>IFERROR(VLOOKUP($B56,'Master Staff List'!$C$8:$D$57,2,FALSE),0)*O56</f>
        <v>0</v>
      </c>
      <c r="Q56" s="228">
        <f>SUMIF(Promote!$C$15:$C$41,$B56,Promote!J$15:J$41)</f>
        <v>0</v>
      </c>
      <c r="R56" s="15">
        <f>IFERROR(VLOOKUP($B56,'Master Staff List'!$C$8:$D$57,2,FALSE),0)*Q56</f>
        <v>0</v>
      </c>
      <c r="S56" s="228">
        <f>SUMIF(Promote!$C$15:$C$41,$B56,Promote!K$15:K$41)</f>
        <v>0</v>
      </c>
      <c r="T56" s="15">
        <f>IFERROR(VLOOKUP($B56,'Master Staff List'!$C$8:$D$57,2,FALSE),0)*S56</f>
        <v>0</v>
      </c>
      <c r="U56" s="228">
        <f>SUMIF(Promote!$C$15:$C$41,$B56,Promote!L$15:L$41)</f>
        <v>0</v>
      </c>
      <c r="V56" s="15">
        <f>IFERROR(VLOOKUP($B56,'Master Staff List'!$C$8:$D$57,2,FALSE),0)*U56</f>
        <v>0</v>
      </c>
      <c r="W56" s="228">
        <f>SUMIF(Promote!$C$15:$C$41,$B56,Promote!M$15:M$41)</f>
        <v>0</v>
      </c>
      <c r="X56" s="15">
        <f>IFERROR(VLOOKUP($B56,'Master Staff List'!$C$8:$D$57,2,FALSE),0)*W56</f>
        <v>0</v>
      </c>
      <c r="Y56" s="228">
        <f>SUMIF(Promote!$C$15:$C$41,$B56,Promote!N$15:N$41)</f>
        <v>0</v>
      </c>
      <c r="Z56" s="15">
        <f>IFERROR(VLOOKUP($B56,'Master Staff List'!$C$8:$D$57,2,FALSE),0)*Y56</f>
        <v>0</v>
      </c>
      <c r="AA56" s="228">
        <f>SUMIF(Promote!$C$15:$C$41,$B56,Promote!O$15:O$41)</f>
        <v>0</v>
      </c>
      <c r="AB56" s="15">
        <f>IFERROR(VLOOKUP($B56,'Master Staff List'!$C$8:$D$57,2,FALSE),0)*AA56</f>
        <v>0</v>
      </c>
      <c r="AC56" s="19">
        <f t="shared" si="8"/>
        <v>0</v>
      </c>
      <c r="AD56" s="28">
        <f t="shared" si="9"/>
        <v>0</v>
      </c>
      <c r="AE56" s="29">
        <f t="shared" si="5"/>
        <v>0</v>
      </c>
      <c r="AH56" s="168">
        <f t="shared" si="6"/>
        <v>0</v>
      </c>
      <c r="AI56" s="168">
        <f>IF(AND(AD56&gt;0,AC56=0),1,0)</f>
        <v>0</v>
      </c>
    </row>
    <row r="57" spans="1:35" ht="12.2" customHeight="1" x14ac:dyDescent="0.25">
      <c r="A57" s="42"/>
      <c r="B57" s="203" t="str">
        <f>'Master Staff List'!C56</f>
        <v>TBD Staff Name 49</v>
      </c>
      <c r="C57" s="134"/>
      <c r="D57" s="40"/>
      <c r="E57" s="228">
        <f>SUMIF(Promote!$C$15:$C$41,$B57,Promote!D$15:D$41)</f>
        <v>0</v>
      </c>
      <c r="F57" s="15">
        <f>IFERROR(VLOOKUP($B57,'Master Staff List'!$C$8:$D$57,2,FALSE),0)*E57</f>
        <v>0</v>
      </c>
      <c r="G57" s="228">
        <f>SUMIF(Promote!$C$15:$C$41,$B57,Promote!E$15:E$41)</f>
        <v>0</v>
      </c>
      <c r="H57" s="15">
        <f>IFERROR(VLOOKUP($B57,'Master Staff List'!$C$8:$D$57,2,FALSE),0)*G57</f>
        <v>0</v>
      </c>
      <c r="I57" s="228">
        <f>SUMIF(Promote!$C$15:$C$41,$B57,Promote!F$15:F$41)</f>
        <v>0</v>
      </c>
      <c r="J57" s="15">
        <f>IFERROR(VLOOKUP($B57,'Master Staff List'!$C$8:$D$57,2,FALSE),0)*I57</f>
        <v>0</v>
      </c>
      <c r="K57" s="228">
        <f>SUMIF(Promote!$C$15:$C$41,$B57,Promote!G$15:G$41)</f>
        <v>0</v>
      </c>
      <c r="L57" s="15">
        <f>IFERROR(VLOOKUP($B57,'Master Staff List'!$C$8:$D$57,2,FALSE),0)*K57</f>
        <v>0</v>
      </c>
      <c r="M57" s="228">
        <f>SUMIF(Promote!$C$15:$C$41,$B57,Promote!H$15:H$41)</f>
        <v>0</v>
      </c>
      <c r="N57" s="15">
        <f>IFERROR(VLOOKUP($B57,'Master Staff List'!$C$8:$D$57,2,FALSE),0)*M57</f>
        <v>0</v>
      </c>
      <c r="O57" s="228">
        <f>SUMIF(Promote!$C$15:$C$41,$B57,Promote!I$15:I$41)</f>
        <v>0</v>
      </c>
      <c r="P57" s="15">
        <f>IFERROR(VLOOKUP($B57,'Master Staff List'!$C$8:$D$57,2,FALSE),0)*O57</f>
        <v>0</v>
      </c>
      <c r="Q57" s="228">
        <f>SUMIF(Promote!$C$15:$C$41,$B57,Promote!J$15:J$41)</f>
        <v>0</v>
      </c>
      <c r="R57" s="15">
        <f>IFERROR(VLOOKUP($B57,'Master Staff List'!$C$8:$D$57,2,FALSE),0)*Q57</f>
        <v>0</v>
      </c>
      <c r="S57" s="228">
        <f>SUMIF(Promote!$C$15:$C$41,$B57,Promote!K$15:K$41)</f>
        <v>0</v>
      </c>
      <c r="T57" s="15">
        <f>IFERROR(VLOOKUP($B57,'Master Staff List'!$C$8:$D$57,2,FALSE),0)*S57</f>
        <v>0</v>
      </c>
      <c r="U57" s="228">
        <f>SUMIF(Promote!$C$15:$C$41,$B57,Promote!L$15:L$41)</f>
        <v>0</v>
      </c>
      <c r="V57" s="15">
        <f>IFERROR(VLOOKUP($B57,'Master Staff List'!$C$8:$D$57,2,FALSE),0)*U57</f>
        <v>0</v>
      </c>
      <c r="W57" s="228">
        <f>SUMIF(Promote!$C$15:$C$41,$B57,Promote!M$15:M$41)</f>
        <v>0</v>
      </c>
      <c r="X57" s="15">
        <f>IFERROR(VLOOKUP($B57,'Master Staff List'!$C$8:$D$57,2,FALSE),0)*W57</f>
        <v>0</v>
      </c>
      <c r="Y57" s="228">
        <f>SUMIF(Promote!$C$15:$C$41,$B57,Promote!N$15:N$41)</f>
        <v>0</v>
      </c>
      <c r="Z57" s="15">
        <f>IFERROR(VLOOKUP($B57,'Master Staff List'!$C$8:$D$57,2,FALSE),0)*Y57</f>
        <v>0</v>
      </c>
      <c r="AA57" s="228">
        <f>SUMIF(Promote!$C$15:$C$41,$B57,Promote!O$15:O$41)</f>
        <v>0</v>
      </c>
      <c r="AB57" s="15">
        <f>IFERROR(VLOOKUP($B57,'Master Staff List'!$C$8:$D$57,2,FALSE),0)*AA57</f>
        <v>0</v>
      </c>
      <c r="AC57" s="19">
        <f t="shared" si="8"/>
        <v>0</v>
      </c>
      <c r="AD57" s="28">
        <f t="shared" si="9"/>
        <v>0</v>
      </c>
      <c r="AE57" s="29">
        <f t="shared" si="5"/>
        <v>0</v>
      </c>
      <c r="AH57" s="168">
        <f t="shared" si="6"/>
        <v>0</v>
      </c>
      <c r="AI57" s="168">
        <f t="shared" si="7"/>
        <v>0</v>
      </c>
    </row>
    <row r="58" spans="1:35" ht="12.2" customHeight="1" x14ac:dyDescent="0.25">
      <c r="A58" s="42"/>
      <c r="B58" s="203" t="str">
        <f>'Master Staff List'!C57</f>
        <v>TBD Staff Name 50</v>
      </c>
      <c r="C58" s="134"/>
      <c r="D58" s="40"/>
      <c r="E58" s="228">
        <f>SUMIF(Promote!$C$15:$C$41,$B58,Promote!D$15:D$41)</f>
        <v>0</v>
      </c>
      <c r="F58" s="15">
        <f>IFERROR(VLOOKUP($B58,'Master Staff List'!$C$8:$D$57,2,FALSE),0)*E58</f>
        <v>0</v>
      </c>
      <c r="G58" s="228">
        <f>SUMIF(Promote!$C$15:$C$41,$B58,Promote!E$15:E$41)</f>
        <v>0</v>
      </c>
      <c r="H58" s="15">
        <f>IFERROR(VLOOKUP($B58,'Master Staff List'!$C$8:$D$57,2,FALSE),0)*G58</f>
        <v>0</v>
      </c>
      <c r="I58" s="228">
        <f>SUMIF(Promote!$C$15:$C$41,$B58,Promote!F$15:F$41)</f>
        <v>0</v>
      </c>
      <c r="J58" s="15">
        <f>IFERROR(VLOOKUP($B58,'Master Staff List'!$C$8:$D$57,2,FALSE),0)*I58</f>
        <v>0</v>
      </c>
      <c r="K58" s="228">
        <f>SUMIF(Promote!$C$15:$C$41,$B58,Promote!G$15:G$41)</f>
        <v>0</v>
      </c>
      <c r="L58" s="15">
        <f>IFERROR(VLOOKUP($B58,'Master Staff List'!$C$8:$D$57,2,FALSE),0)*K58</f>
        <v>0</v>
      </c>
      <c r="M58" s="228">
        <f>SUMIF(Promote!$C$15:$C$41,$B58,Promote!H$15:H$41)</f>
        <v>0</v>
      </c>
      <c r="N58" s="15">
        <f>IFERROR(VLOOKUP($B58,'Master Staff List'!$C$8:$D$57,2,FALSE),0)*M58</f>
        <v>0</v>
      </c>
      <c r="O58" s="228">
        <f>SUMIF(Promote!$C$15:$C$41,$B58,Promote!I$15:I$41)</f>
        <v>0</v>
      </c>
      <c r="P58" s="15">
        <f>IFERROR(VLOOKUP($B58,'Master Staff List'!$C$8:$D$57,2,FALSE),0)*O58</f>
        <v>0</v>
      </c>
      <c r="Q58" s="228">
        <f>SUMIF(Promote!$C$15:$C$41,$B58,Promote!J$15:J$41)</f>
        <v>0</v>
      </c>
      <c r="R58" s="15">
        <f>IFERROR(VLOOKUP($B58,'Master Staff List'!$C$8:$D$57,2,FALSE),0)*Q58</f>
        <v>0</v>
      </c>
      <c r="S58" s="228">
        <f>SUMIF(Promote!$C$15:$C$41,$B58,Promote!K$15:K$41)</f>
        <v>0</v>
      </c>
      <c r="T58" s="15">
        <f>IFERROR(VLOOKUP($B58,'Master Staff List'!$C$8:$D$57,2,FALSE),0)*S58</f>
        <v>0</v>
      </c>
      <c r="U58" s="228">
        <f>SUMIF(Promote!$C$15:$C$41,$B58,Promote!L$15:L$41)</f>
        <v>0</v>
      </c>
      <c r="V58" s="15">
        <f>IFERROR(VLOOKUP($B58,'Master Staff List'!$C$8:$D$57,2,FALSE),0)*U58</f>
        <v>0</v>
      </c>
      <c r="W58" s="228">
        <f>SUMIF(Promote!$C$15:$C$41,$B58,Promote!M$15:M$41)</f>
        <v>0</v>
      </c>
      <c r="X58" s="15">
        <f>IFERROR(VLOOKUP($B58,'Master Staff List'!$C$8:$D$57,2,FALSE),0)*W58</f>
        <v>0</v>
      </c>
      <c r="Y58" s="228">
        <f>SUMIF(Promote!$C$15:$C$41,$B58,Promote!N$15:N$41)</f>
        <v>0</v>
      </c>
      <c r="Z58" s="15">
        <f>IFERROR(VLOOKUP($B58,'Master Staff List'!$C$8:$D$57,2,FALSE),0)*Y58</f>
        <v>0</v>
      </c>
      <c r="AA58" s="228">
        <f>SUMIF(Promote!$C$15:$C$41,$B58,Promote!O$15:O$41)</f>
        <v>0</v>
      </c>
      <c r="AB58" s="15">
        <f>IFERROR(VLOOKUP($B58,'Master Staff List'!$C$8:$D$57,2,FALSE),0)*AA58</f>
        <v>0</v>
      </c>
      <c r="AC58" s="19">
        <f t="shared" si="8"/>
        <v>0</v>
      </c>
      <c r="AD58" s="28">
        <f t="shared" si="9"/>
        <v>0</v>
      </c>
      <c r="AE58" s="29">
        <f t="shared" si="5"/>
        <v>0</v>
      </c>
      <c r="AH58" s="168">
        <f t="shared" si="6"/>
        <v>0</v>
      </c>
      <c r="AI58" s="168">
        <f t="shared" si="7"/>
        <v>0</v>
      </c>
    </row>
    <row r="59" spans="1:35" ht="12.2" customHeight="1" x14ac:dyDescent="0.25">
      <c r="A59" s="42"/>
      <c r="B59" s="203"/>
      <c r="C59" s="134"/>
      <c r="D59" s="40"/>
      <c r="E59" s="228"/>
      <c r="F59" s="15"/>
      <c r="G59" s="228"/>
      <c r="H59" s="15"/>
      <c r="I59" s="228"/>
      <c r="J59" s="15"/>
      <c r="K59" s="228"/>
      <c r="L59" s="15"/>
      <c r="M59" s="228"/>
      <c r="N59" s="15"/>
      <c r="O59" s="228"/>
      <c r="P59" s="15"/>
      <c r="Q59" s="228"/>
      <c r="R59" s="15"/>
      <c r="S59" s="228"/>
      <c r="T59" s="15"/>
      <c r="U59" s="228"/>
      <c r="V59" s="15"/>
      <c r="W59" s="228"/>
      <c r="X59" s="15"/>
      <c r="Y59" s="228"/>
      <c r="Z59" s="15"/>
      <c r="AA59" s="228"/>
      <c r="AB59" s="15"/>
      <c r="AC59" s="19"/>
      <c r="AD59" s="28"/>
      <c r="AE59" s="29"/>
      <c r="AH59" s="168"/>
      <c r="AI59" s="168"/>
    </row>
    <row r="60" spans="1:35" ht="12.2" customHeight="1" x14ac:dyDescent="0.25">
      <c r="A60" s="42"/>
      <c r="B60" s="203"/>
      <c r="C60" s="134"/>
      <c r="D60" s="40"/>
      <c r="E60" s="228"/>
      <c r="F60" s="15"/>
      <c r="G60" s="228"/>
      <c r="H60" s="15"/>
      <c r="I60" s="228"/>
      <c r="J60" s="15"/>
      <c r="K60" s="228"/>
      <c r="L60" s="15"/>
      <c r="M60" s="228"/>
      <c r="N60" s="15"/>
      <c r="O60" s="228"/>
      <c r="P60" s="15"/>
      <c r="Q60" s="228"/>
      <c r="R60" s="15"/>
      <c r="S60" s="228"/>
      <c r="T60" s="15"/>
      <c r="U60" s="228"/>
      <c r="V60" s="15"/>
      <c r="W60" s="228"/>
      <c r="X60" s="15"/>
      <c r="Y60" s="228"/>
      <c r="Z60" s="15"/>
      <c r="AA60" s="228"/>
      <c r="AB60" s="15"/>
      <c r="AC60" s="19"/>
      <c r="AD60" s="28"/>
      <c r="AE60" s="29"/>
      <c r="AH60" s="168"/>
      <c r="AI60" s="170"/>
    </row>
    <row r="61" spans="1:35" ht="12.2" customHeight="1" x14ac:dyDescent="0.25">
      <c r="B61" s="13" t="s">
        <v>110</v>
      </c>
      <c r="C61" s="135" t="s">
        <v>16</v>
      </c>
      <c r="D61" s="14" t="s">
        <v>17</v>
      </c>
      <c r="E61" s="229">
        <f t="shared" ref="E61:AB61" si="10">SUM(E9:E60)</f>
        <v>0</v>
      </c>
      <c r="F61" s="15">
        <f t="shared" si="10"/>
        <v>0</v>
      </c>
      <c r="G61" s="229">
        <f t="shared" si="10"/>
        <v>0</v>
      </c>
      <c r="H61" s="15">
        <f t="shared" si="10"/>
        <v>0</v>
      </c>
      <c r="I61" s="229">
        <f t="shared" si="10"/>
        <v>0</v>
      </c>
      <c r="J61" s="15">
        <f t="shared" si="10"/>
        <v>0</v>
      </c>
      <c r="K61" s="229">
        <f t="shared" si="10"/>
        <v>0</v>
      </c>
      <c r="L61" s="15">
        <f t="shared" si="10"/>
        <v>0</v>
      </c>
      <c r="M61" s="229">
        <f t="shared" si="10"/>
        <v>12</v>
      </c>
      <c r="N61" s="15">
        <f t="shared" si="10"/>
        <v>5100</v>
      </c>
      <c r="O61" s="229">
        <f t="shared" si="10"/>
        <v>0</v>
      </c>
      <c r="P61" s="15">
        <f t="shared" si="10"/>
        <v>0</v>
      </c>
      <c r="Q61" s="229">
        <f t="shared" si="10"/>
        <v>0</v>
      </c>
      <c r="R61" s="15">
        <f t="shared" si="10"/>
        <v>0</v>
      </c>
      <c r="S61" s="229">
        <f t="shared" si="10"/>
        <v>0</v>
      </c>
      <c r="T61" s="15">
        <f t="shared" si="10"/>
        <v>0</v>
      </c>
      <c r="U61" s="229">
        <f t="shared" si="10"/>
        <v>0</v>
      </c>
      <c r="V61" s="15">
        <f t="shared" si="10"/>
        <v>0</v>
      </c>
      <c r="W61" s="229">
        <f t="shared" si="10"/>
        <v>0</v>
      </c>
      <c r="X61" s="15">
        <f t="shared" si="10"/>
        <v>0</v>
      </c>
      <c r="Y61" s="229">
        <f t="shared" si="10"/>
        <v>0</v>
      </c>
      <c r="Z61" s="15">
        <f t="shared" si="10"/>
        <v>0</v>
      </c>
      <c r="AA61" s="229">
        <f t="shared" si="10"/>
        <v>0</v>
      </c>
      <c r="AB61" s="15">
        <f t="shared" si="10"/>
        <v>0</v>
      </c>
      <c r="AC61" s="19">
        <f t="shared" si="8"/>
        <v>5100</v>
      </c>
      <c r="AD61" s="15">
        <f>SUM(AD9:AD60)</f>
        <v>12</v>
      </c>
      <c r="AE61" s="16">
        <f>SUM(E61,G61,I61,K61,M61,O61,Q61,S61,U61,W61,Y61,AA61)</f>
        <v>12</v>
      </c>
      <c r="AH61" s="168">
        <f t="shared" si="6"/>
        <v>0</v>
      </c>
      <c r="AI61" s="168"/>
    </row>
    <row r="62" spans="1:35" s="27" customFormat="1" ht="12.2" customHeight="1" x14ac:dyDescent="0.2">
      <c r="A62" s="41"/>
      <c r="B62" s="21" t="s">
        <v>111</v>
      </c>
      <c r="C62" s="136"/>
      <c r="D62" s="22"/>
      <c r="E62" s="230"/>
      <c r="F62" s="23">
        <f>SUM(F61:F61)</f>
        <v>0</v>
      </c>
      <c r="G62" s="230"/>
      <c r="H62" s="23">
        <f>SUM(H61:H61)</f>
        <v>0</v>
      </c>
      <c r="I62" s="230"/>
      <c r="J62" s="23">
        <f>SUM(J61:J61)</f>
        <v>0</v>
      </c>
      <c r="K62" s="230"/>
      <c r="L62" s="23">
        <f>SUM(L61:L61)</f>
        <v>0</v>
      </c>
      <c r="M62" s="230"/>
      <c r="N62" s="23">
        <f>SUM(N61:N61)</f>
        <v>5100</v>
      </c>
      <c r="O62" s="230"/>
      <c r="P62" s="23">
        <f>SUM(P61:P61)</f>
        <v>0</v>
      </c>
      <c r="Q62" s="230"/>
      <c r="R62" s="23">
        <f>SUM(R61:R61)</f>
        <v>0</v>
      </c>
      <c r="S62" s="230"/>
      <c r="T62" s="23">
        <f>SUM(T61:T61)</f>
        <v>0</v>
      </c>
      <c r="U62" s="230"/>
      <c r="V62" s="23">
        <f>SUM(V61:V61)</f>
        <v>0</v>
      </c>
      <c r="W62" s="230"/>
      <c r="X62" s="23">
        <f>SUM(X61:X61)</f>
        <v>0</v>
      </c>
      <c r="Y62" s="230"/>
      <c r="Z62" s="23">
        <f>SUM(Z61:Z61)</f>
        <v>0</v>
      </c>
      <c r="AA62" s="230"/>
      <c r="AB62" s="23">
        <f>SUM(AB61:AB61)</f>
        <v>0</v>
      </c>
      <c r="AC62" s="24">
        <f>SUM(AC61:AC61)</f>
        <v>5100</v>
      </c>
      <c r="AD62" s="25"/>
      <c r="AE62" s="20"/>
      <c r="AH62" s="168">
        <f t="shared" si="6"/>
        <v>0</v>
      </c>
      <c r="AI62" s="168"/>
    </row>
    <row r="63" spans="1:35" ht="12.2" customHeight="1" x14ac:dyDescent="0.25">
      <c r="C63" s="242"/>
      <c r="D63" s="243"/>
      <c r="E63" s="231"/>
      <c r="F63" s="47"/>
      <c r="G63" s="231"/>
      <c r="H63" s="47"/>
      <c r="I63" s="231"/>
      <c r="J63" s="47"/>
      <c r="K63" s="231"/>
      <c r="L63" s="47"/>
      <c r="M63" s="231"/>
      <c r="N63" s="47"/>
      <c r="O63" s="231"/>
      <c r="P63" s="47"/>
      <c r="Q63" s="231"/>
      <c r="R63" s="47"/>
      <c r="S63" s="231"/>
      <c r="T63" s="47"/>
      <c r="U63" s="231"/>
      <c r="V63" s="47"/>
      <c r="W63" s="231"/>
      <c r="X63" s="47"/>
      <c r="Y63" s="231"/>
      <c r="Z63" s="47"/>
      <c r="AA63" s="231"/>
      <c r="AB63" s="47"/>
      <c r="AC63" s="49"/>
      <c r="AD63" s="28"/>
      <c r="AE63" s="29"/>
      <c r="AH63" s="168">
        <f t="shared" si="6"/>
        <v>0</v>
      </c>
      <c r="AI63" s="168"/>
    </row>
    <row r="64" spans="1:35" ht="12.2" customHeight="1" x14ac:dyDescent="0.25">
      <c r="E64" s="231"/>
      <c r="F64" s="47"/>
      <c r="G64" s="231"/>
      <c r="H64" s="47"/>
      <c r="I64" s="231"/>
      <c r="J64" s="47"/>
      <c r="K64" s="231"/>
      <c r="L64" s="47"/>
      <c r="M64" s="231"/>
      <c r="N64" s="47"/>
      <c r="O64" s="231"/>
      <c r="P64" s="47"/>
      <c r="Q64" s="231"/>
      <c r="R64" s="47"/>
      <c r="S64" s="231"/>
      <c r="T64" s="47"/>
      <c r="U64" s="231"/>
      <c r="V64" s="47"/>
      <c r="W64" s="231"/>
      <c r="X64" s="47"/>
      <c r="Y64" s="231"/>
      <c r="Z64" s="47"/>
      <c r="AA64" s="231"/>
      <c r="AB64" s="47"/>
      <c r="AC64" s="49"/>
      <c r="AD64" s="28"/>
      <c r="AE64" s="29"/>
      <c r="AH64" s="168">
        <f>SUM(F64,H64,J64,L64,N64,P64,R64,T64,V64,X64,Z64,AB64)-AC64</f>
        <v>0</v>
      </c>
      <c r="AI64" s="166"/>
    </row>
    <row r="65" spans="2:52" ht="12.2" customHeight="1" x14ac:dyDescent="0.25">
      <c r="B65" s="48" t="s">
        <v>25</v>
      </c>
      <c r="E65" s="231"/>
      <c r="F65" s="47"/>
      <c r="G65" s="231"/>
      <c r="H65" s="47"/>
      <c r="I65" s="231"/>
      <c r="J65" s="47"/>
      <c r="K65" s="231"/>
      <c r="L65" s="47"/>
      <c r="M65" s="231"/>
      <c r="N65" s="47"/>
      <c r="O65" s="231"/>
      <c r="P65" s="47"/>
      <c r="Q65" s="231"/>
      <c r="R65" s="47"/>
      <c r="S65" s="231"/>
      <c r="T65" s="47"/>
      <c r="U65" s="231"/>
      <c r="V65" s="47"/>
      <c r="W65" s="231"/>
      <c r="X65" s="47"/>
      <c r="Y65" s="231"/>
      <c r="Z65" s="47"/>
      <c r="AA65" s="231"/>
      <c r="AB65" s="47"/>
      <c r="AC65" s="49"/>
      <c r="AD65" s="28"/>
      <c r="AE65" s="89"/>
      <c r="AH65" s="168">
        <f t="shared" ref="AH65:AH82" si="11">SUM(F65,H65,J65,L65,N65,P65,R65,T65,V65,X65,Z65,AB65)-AC65</f>
        <v>0</v>
      </c>
      <c r="AI65" s="166"/>
    </row>
    <row r="66" spans="2:52" ht="12.2" customHeight="1" x14ac:dyDescent="0.25">
      <c r="B66" s="18" t="str">
        <f>'Basic Information'!D24</f>
        <v>Communications</v>
      </c>
      <c r="E66" s="232"/>
      <c r="F66" s="155">
        <f>SUMIF(Promote!$C$48:$C$56,'Promote Budget'!$B66,Promote!D$48:D$56)</f>
        <v>0</v>
      </c>
      <c r="G66" s="232"/>
      <c r="H66" s="155">
        <f>SUMIF(Promote!$C$48:$C$56,'Promote Budget'!$B66,Promote!E$48:E$56)</f>
        <v>0</v>
      </c>
      <c r="I66" s="232"/>
      <c r="J66" s="155">
        <f>SUMIF(Promote!$C$48:$C$56,'Promote Budget'!$B66,Promote!F$48:F$56)</f>
        <v>0</v>
      </c>
      <c r="K66" s="232"/>
      <c r="L66" s="155">
        <f>SUMIF(Promote!$C$48:$C$56,'Promote Budget'!$B66,Promote!G$48:G$56)</f>
        <v>0</v>
      </c>
      <c r="M66" s="232"/>
      <c r="N66" s="155">
        <f>SUMIF(Promote!$C$48:$C$56,'Promote Budget'!$B66,Promote!H$48:H$56)</f>
        <v>0</v>
      </c>
      <c r="O66" s="232"/>
      <c r="P66" s="155">
        <f>SUMIF(Promote!$C$48:$C$56,'Promote Budget'!$B66,Promote!I$48:I$56)</f>
        <v>0</v>
      </c>
      <c r="Q66" s="232"/>
      <c r="R66" s="155">
        <f>SUMIF(Promote!$C$48:$C$56,'Promote Budget'!$B66,Promote!J$48:J$56)</f>
        <v>0</v>
      </c>
      <c r="S66" s="232"/>
      <c r="T66" s="155">
        <f>SUMIF(Promote!$C$48:$C$56,'Promote Budget'!$B66,Promote!K$48:K$56)</f>
        <v>0</v>
      </c>
      <c r="U66" s="232"/>
      <c r="V66" s="155">
        <f>SUMIF(Promote!$C$48:$C$56,'Promote Budget'!$B66,Promote!L$48:L$56)</f>
        <v>0</v>
      </c>
      <c r="W66" s="232"/>
      <c r="X66" s="155">
        <f>SUMIF(Promote!$C$48:$C$56,'Promote Budget'!$B66,Promote!M$48:M$56)</f>
        <v>0</v>
      </c>
      <c r="Y66" s="232"/>
      <c r="Z66" s="155">
        <f>SUMIF(Promote!$C$48:$C$56,'Promote Budget'!$B66,Promote!N$48:N$56)</f>
        <v>0</v>
      </c>
      <c r="AA66" s="232"/>
      <c r="AB66" s="155">
        <f>SUMIF(Promote!$C$48:$C$56,'Promote Budget'!$B66,Promote!O$48:O$56)</f>
        <v>0</v>
      </c>
      <c r="AC66" s="19">
        <f>SUM(F66,H66,J66,T66,V66,X66,Z66,AB66,L66,N66,P66,R66)</f>
        <v>0</v>
      </c>
      <c r="AD66" s="28"/>
      <c r="AE66" s="89"/>
      <c r="AH66" s="168">
        <f t="shared" ref="AH66" si="12">SUM(F66,H66,J66,L66,N66,P66,R66,T66,V66,X66,Z66,AB66)-AC66</f>
        <v>0</v>
      </c>
      <c r="AI66" s="166"/>
    </row>
    <row r="67" spans="2:52" ht="12.2" customHeight="1" x14ac:dyDescent="0.25">
      <c r="B67" s="18" t="str">
        <f>'Basic Information'!D25</f>
        <v>Equipment</v>
      </c>
      <c r="E67" s="232"/>
      <c r="F67" s="155">
        <f>SUMIF(Promote!$C$48:$C$56,'Promote Budget'!$B67,Promote!D$48:D$56)</f>
        <v>0</v>
      </c>
      <c r="G67" s="232"/>
      <c r="H67" s="155">
        <f>SUMIF(Promote!$C$48:$C$56,'Promote Budget'!$B67,Promote!E$48:E$56)</f>
        <v>0</v>
      </c>
      <c r="I67" s="232"/>
      <c r="J67" s="155">
        <f>SUMIF(Promote!$C$48:$C$56,'Promote Budget'!$B67,Promote!F$48:F$56)</f>
        <v>0</v>
      </c>
      <c r="K67" s="232"/>
      <c r="L67" s="155">
        <f>SUMIF(Promote!$C$48:$C$56,'Promote Budget'!$B67,Promote!G$48:G$56)</f>
        <v>0</v>
      </c>
      <c r="M67" s="232"/>
      <c r="N67" s="155">
        <f>SUMIF(Promote!$C$48:$C$56,'Promote Budget'!$B67,Promote!H$48:H$56)</f>
        <v>0</v>
      </c>
      <c r="O67" s="232"/>
      <c r="P67" s="155">
        <f>SUMIF(Promote!$C$48:$C$56,'Promote Budget'!$B67,Promote!I$48:I$56)</f>
        <v>0</v>
      </c>
      <c r="Q67" s="232"/>
      <c r="R67" s="155">
        <f>SUMIF(Promote!$C$48:$C$56,'Promote Budget'!$B67,Promote!J$48:J$56)</f>
        <v>0</v>
      </c>
      <c r="S67" s="232"/>
      <c r="T67" s="155">
        <f>SUMIF(Promote!$C$48:$C$56,'Promote Budget'!$B67,Promote!K$48:K$56)</f>
        <v>0</v>
      </c>
      <c r="U67" s="232"/>
      <c r="V67" s="155">
        <f>SUMIF(Promote!$C$48:$C$56,'Promote Budget'!$B67,Promote!L$48:L$56)</f>
        <v>0</v>
      </c>
      <c r="W67" s="232"/>
      <c r="X67" s="155">
        <f>SUMIF(Promote!$C$48:$C$56,'Promote Budget'!$B67,Promote!M$48:M$56)</f>
        <v>0</v>
      </c>
      <c r="Y67" s="232"/>
      <c r="Z67" s="155">
        <f>SUMIF(Promote!$C$48:$C$56,'Promote Budget'!$B67,Promote!N$48:N$56)</f>
        <v>0</v>
      </c>
      <c r="AA67" s="232"/>
      <c r="AB67" s="155">
        <f>SUMIF(Promote!$C$48:$C$56,'Promote Budget'!$B67,Promote!O$48:O$56)</f>
        <v>0</v>
      </c>
      <c r="AC67" s="19">
        <f>SUM(F67,H67,J67,T67,V67,X67,Z67,AB67,L67,N67,P67,R67)</f>
        <v>0</v>
      </c>
      <c r="AD67" s="28"/>
      <c r="AE67" s="89"/>
      <c r="AH67" s="168">
        <f t="shared" si="11"/>
        <v>0</v>
      </c>
      <c r="AI67" s="166"/>
    </row>
    <row r="68" spans="2:52" ht="12.2" customHeight="1" x14ac:dyDescent="0.25">
      <c r="B68" s="18" t="str">
        <f>'Basic Information'!D26</f>
        <v>Insurance</v>
      </c>
      <c r="E68" s="232"/>
      <c r="F68" s="155">
        <f>SUMIF(Promote!$C$48:$C$56,'Promote Budget'!$B68,Promote!D$48:D$56)</f>
        <v>0</v>
      </c>
      <c r="G68" s="232"/>
      <c r="H68" s="155">
        <f>SUMIF(Promote!$C$48:$C$56,'Promote Budget'!$B68,Promote!E$48:E$56)</f>
        <v>0</v>
      </c>
      <c r="I68" s="232"/>
      <c r="J68" s="155">
        <f>SUMIF(Promote!$C$48:$C$56,'Promote Budget'!$B68,Promote!F$48:F$56)</f>
        <v>0</v>
      </c>
      <c r="K68" s="232"/>
      <c r="L68" s="155">
        <f>SUMIF(Promote!$C$48:$C$56,'Promote Budget'!$B68,Promote!G$48:G$56)</f>
        <v>0</v>
      </c>
      <c r="M68" s="232"/>
      <c r="N68" s="155">
        <f>SUMIF(Promote!$C$48:$C$56,'Promote Budget'!$B68,Promote!H$48:H$56)</f>
        <v>0</v>
      </c>
      <c r="O68" s="232"/>
      <c r="P68" s="155">
        <f>SUMIF(Promote!$C$48:$C$56,'Promote Budget'!$B68,Promote!I$48:I$56)</f>
        <v>0</v>
      </c>
      <c r="Q68" s="232"/>
      <c r="R68" s="155">
        <f>SUMIF(Promote!$C$48:$C$56,'Promote Budget'!$B68,Promote!J$48:J$56)</f>
        <v>0</v>
      </c>
      <c r="S68" s="232"/>
      <c r="T68" s="155">
        <f>SUMIF(Promote!$C$48:$C$56,'Promote Budget'!$B68,Promote!K$48:K$56)</f>
        <v>0</v>
      </c>
      <c r="U68" s="232"/>
      <c r="V68" s="155">
        <f>SUMIF(Promote!$C$48:$C$56,'Promote Budget'!$B68,Promote!L$48:L$56)</f>
        <v>0</v>
      </c>
      <c r="W68" s="232"/>
      <c r="X68" s="155">
        <f>SUMIF(Promote!$C$48:$C$56,'Promote Budget'!$B68,Promote!M$48:M$56)</f>
        <v>0</v>
      </c>
      <c r="Y68" s="232"/>
      <c r="Z68" s="155">
        <f>SUMIF(Promote!$C$48:$C$56,'Promote Budget'!$B68,Promote!N$48:N$56)</f>
        <v>0</v>
      </c>
      <c r="AA68" s="232"/>
      <c r="AB68" s="155">
        <f>SUMIF(Promote!$C$48:$C$56,'Promote Budget'!$B68,Promote!O$48:O$56)</f>
        <v>0</v>
      </c>
      <c r="AC68" s="19">
        <f t="shared" ref="AC68:AC75" si="13">SUM(F68,H68,J68,T68,V68,X68,Z68,AB68,L68,N68,P68,R68)</f>
        <v>0</v>
      </c>
      <c r="AD68" s="28"/>
      <c r="AE68" s="89"/>
      <c r="AH68" s="168">
        <f t="shared" si="11"/>
        <v>0</v>
      </c>
      <c r="AI68" s="166"/>
    </row>
    <row r="69" spans="2:52" ht="12.2" customHeight="1" x14ac:dyDescent="0.25">
      <c r="B69" s="18" t="str">
        <f>'Basic Information'!D27</f>
        <v>Outside Services</v>
      </c>
      <c r="E69" s="232"/>
      <c r="F69" s="155">
        <f>SUMIF(Promote!$C$48:$C$56,'Promote Budget'!$B69,Promote!D$48:D$56)</f>
        <v>0</v>
      </c>
      <c r="G69" s="232"/>
      <c r="H69" s="155">
        <f>SUMIF(Promote!$C$48:$C$56,'Promote Budget'!$B69,Promote!E$48:E$56)</f>
        <v>0</v>
      </c>
      <c r="I69" s="232"/>
      <c r="J69" s="155">
        <f>SUMIF(Promote!$C$48:$C$56,'Promote Budget'!$B69,Promote!F$48:F$56)</f>
        <v>0</v>
      </c>
      <c r="K69" s="232"/>
      <c r="L69" s="155">
        <f>SUMIF(Promote!$C$48:$C$56,'Promote Budget'!$B69,Promote!G$48:G$56)</f>
        <v>0</v>
      </c>
      <c r="M69" s="232"/>
      <c r="N69" s="155">
        <f>SUMIF(Promote!$C$48:$C$56,'Promote Budget'!$B69,Promote!H$48:H$56)</f>
        <v>0</v>
      </c>
      <c r="O69" s="232"/>
      <c r="P69" s="155">
        <f>SUMIF(Promote!$C$48:$C$56,'Promote Budget'!$B69,Promote!I$48:I$56)</f>
        <v>0</v>
      </c>
      <c r="Q69" s="232"/>
      <c r="R69" s="155">
        <f>SUMIF(Promote!$C$48:$C$56,'Promote Budget'!$B69,Promote!J$48:J$56)</f>
        <v>0</v>
      </c>
      <c r="S69" s="232"/>
      <c r="T69" s="155">
        <f>SUMIF(Promote!$C$48:$C$56,'Promote Budget'!$B69,Promote!K$48:K$56)</f>
        <v>0</v>
      </c>
      <c r="U69" s="232"/>
      <c r="V69" s="155">
        <f>SUMIF(Promote!$C$48:$C$56,'Promote Budget'!$B69,Promote!L$48:L$56)</f>
        <v>0</v>
      </c>
      <c r="W69" s="232"/>
      <c r="X69" s="155">
        <f>SUMIF(Promote!$C$48:$C$56,'Promote Budget'!$B69,Promote!M$48:M$56)</f>
        <v>0</v>
      </c>
      <c r="Y69" s="232"/>
      <c r="Z69" s="155">
        <f>SUMIF(Promote!$C$48:$C$56,'Promote Budget'!$B69,Promote!N$48:N$56)</f>
        <v>0</v>
      </c>
      <c r="AA69" s="232"/>
      <c r="AB69" s="155">
        <f>SUMIF(Promote!$C$48:$C$56,'Promote Budget'!$B69,Promote!O$48:O$56)</f>
        <v>0</v>
      </c>
      <c r="AC69" s="19">
        <f t="shared" si="13"/>
        <v>0</v>
      </c>
      <c r="AD69" s="28"/>
      <c r="AE69" s="89"/>
      <c r="AH69" s="168">
        <f t="shared" si="11"/>
        <v>0</v>
      </c>
      <c r="AI69" s="166"/>
    </row>
    <row r="70" spans="2:52" ht="12.2" customHeight="1" x14ac:dyDescent="0.25">
      <c r="B70" s="18" t="str">
        <f>'Basic Information'!D28</f>
        <v>Postage &amp; Shipping</v>
      </c>
      <c r="E70" s="232"/>
      <c r="F70" s="155">
        <f>SUMIF(Promote!$C$48:$C$56,'Promote Budget'!$B70,Promote!D$48:D$56)</f>
        <v>0</v>
      </c>
      <c r="G70" s="232"/>
      <c r="H70" s="155">
        <f>SUMIF(Promote!$C$48:$C$56,'Promote Budget'!$B70,Promote!E$48:E$56)</f>
        <v>0</v>
      </c>
      <c r="I70" s="232"/>
      <c r="J70" s="155">
        <f>SUMIF(Promote!$C$48:$C$56,'Promote Budget'!$B70,Promote!F$48:F$56)</f>
        <v>0</v>
      </c>
      <c r="K70" s="232"/>
      <c r="L70" s="155">
        <f>SUMIF(Promote!$C$48:$C$56,'Promote Budget'!$B70,Promote!G$48:G$56)</f>
        <v>0</v>
      </c>
      <c r="M70" s="232"/>
      <c r="N70" s="155">
        <f>SUMIF(Promote!$C$48:$C$56,'Promote Budget'!$B70,Promote!H$48:H$56)</f>
        <v>0</v>
      </c>
      <c r="O70" s="232"/>
      <c r="P70" s="155">
        <f>SUMIF(Promote!$C$48:$C$56,'Promote Budget'!$B70,Promote!I$48:I$56)</f>
        <v>0</v>
      </c>
      <c r="Q70" s="232"/>
      <c r="R70" s="155">
        <f>SUMIF(Promote!$C$48:$C$56,'Promote Budget'!$B70,Promote!J$48:J$56)</f>
        <v>0</v>
      </c>
      <c r="S70" s="232"/>
      <c r="T70" s="155">
        <f>SUMIF(Promote!$C$48:$C$56,'Promote Budget'!$B70,Promote!K$48:K$56)</f>
        <v>0</v>
      </c>
      <c r="U70" s="232"/>
      <c r="V70" s="155">
        <f>SUMIF(Promote!$C$48:$C$56,'Promote Budget'!$B70,Promote!L$48:L$56)</f>
        <v>0</v>
      </c>
      <c r="W70" s="232"/>
      <c r="X70" s="155">
        <f>SUMIF(Promote!$C$48:$C$56,'Promote Budget'!$B70,Promote!M$48:M$56)</f>
        <v>0</v>
      </c>
      <c r="Y70" s="232"/>
      <c r="Z70" s="155">
        <f>SUMIF(Promote!$C$48:$C$56,'Promote Budget'!$B70,Promote!N$48:N$56)</f>
        <v>0</v>
      </c>
      <c r="AA70" s="232"/>
      <c r="AB70" s="155">
        <f>SUMIF(Promote!$C$48:$C$56,'Promote Budget'!$B70,Promote!O$48:O$56)</f>
        <v>0</v>
      </c>
      <c r="AC70" s="19">
        <f t="shared" si="13"/>
        <v>0</v>
      </c>
      <c r="AD70" s="28"/>
      <c r="AE70" s="89"/>
      <c r="AH70" s="168">
        <f t="shared" si="11"/>
        <v>0</v>
      </c>
      <c r="AI70" s="166"/>
    </row>
    <row r="71" spans="2:52" ht="12.2" customHeight="1" x14ac:dyDescent="0.25">
      <c r="B71" s="18" t="str">
        <f>'Basic Information'!D29</f>
        <v>Printing &amp; Photocopying</v>
      </c>
      <c r="E71" s="232"/>
      <c r="F71" s="155">
        <f>SUMIF(Promote!$C$48:$C$56,'Promote Budget'!$B71,Promote!D$48:D$56)</f>
        <v>0</v>
      </c>
      <c r="G71" s="232"/>
      <c r="H71" s="155">
        <f>SUMIF(Promote!$C$48:$C$56,'Promote Budget'!$B71,Promote!E$48:E$56)</f>
        <v>0</v>
      </c>
      <c r="I71" s="232"/>
      <c r="J71" s="155">
        <f>SUMIF(Promote!$C$48:$C$56,'Promote Budget'!$B71,Promote!F$48:F$56)</f>
        <v>0</v>
      </c>
      <c r="K71" s="232"/>
      <c r="L71" s="155">
        <f>SUMIF(Promote!$C$48:$C$56,'Promote Budget'!$B71,Promote!G$48:G$56)</f>
        <v>0</v>
      </c>
      <c r="M71" s="232"/>
      <c r="N71" s="155">
        <f>SUMIF(Promote!$C$48:$C$56,'Promote Budget'!$B71,Promote!H$48:H$56)</f>
        <v>2000</v>
      </c>
      <c r="O71" s="232"/>
      <c r="P71" s="155">
        <f>SUMIF(Promote!$C$48:$C$56,'Promote Budget'!$B71,Promote!I$48:I$56)</f>
        <v>0</v>
      </c>
      <c r="Q71" s="232"/>
      <c r="R71" s="155">
        <f>SUMIF(Promote!$C$48:$C$56,'Promote Budget'!$B71,Promote!J$48:J$56)</f>
        <v>0</v>
      </c>
      <c r="S71" s="232"/>
      <c r="T71" s="155">
        <f>SUMIF(Promote!$C$48:$C$56,'Promote Budget'!$B71,Promote!K$48:K$56)</f>
        <v>0</v>
      </c>
      <c r="U71" s="232"/>
      <c r="V71" s="155">
        <f>SUMIF(Promote!$C$48:$C$56,'Promote Budget'!$B71,Promote!L$48:L$56)</f>
        <v>0</v>
      </c>
      <c r="W71" s="232"/>
      <c r="X71" s="155">
        <f>SUMIF(Promote!$C$48:$C$56,'Promote Budget'!$B71,Promote!M$48:M$56)</f>
        <v>0</v>
      </c>
      <c r="Y71" s="232"/>
      <c r="Z71" s="155">
        <f>SUMIF(Promote!$C$48:$C$56,'Promote Budget'!$B71,Promote!N$48:N$56)</f>
        <v>0</v>
      </c>
      <c r="AA71" s="232"/>
      <c r="AB71" s="155">
        <f>SUMIF(Promote!$C$48:$C$56,'Promote Budget'!$B71,Promote!O$48:O$56)</f>
        <v>0</v>
      </c>
      <c r="AC71" s="19">
        <f t="shared" si="13"/>
        <v>2000</v>
      </c>
      <c r="AD71" s="28"/>
      <c r="AE71" s="89"/>
      <c r="AG71" s="84"/>
      <c r="AH71" s="168">
        <f t="shared" si="11"/>
        <v>0</v>
      </c>
      <c r="AI71" s="166"/>
      <c r="AJ71" s="84"/>
      <c r="AK71" s="84"/>
      <c r="AL71" s="84"/>
      <c r="AM71" s="84"/>
      <c r="AN71" s="84"/>
      <c r="AO71" s="84"/>
      <c r="AP71" s="84"/>
      <c r="AQ71" s="84"/>
      <c r="AR71" s="84"/>
      <c r="AS71" s="84"/>
      <c r="AT71" s="84"/>
      <c r="AU71" s="84"/>
      <c r="AV71" s="84"/>
      <c r="AW71" s="84"/>
      <c r="AX71" s="84"/>
      <c r="AY71" s="84"/>
      <c r="AZ71" s="84"/>
    </row>
    <row r="72" spans="2:52" ht="12.2" customHeight="1" x14ac:dyDescent="0.25">
      <c r="B72" s="18" t="str">
        <f>'Basic Information'!D30</f>
        <v>Rent &amp; Utilities</v>
      </c>
      <c r="E72" s="232"/>
      <c r="F72" s="155">
        <f>SUMIF(Promote!$C$48:$C$56,'Promote Budget'!$B72,Promote!D$48:D$56)</f>
        <v>0</v>
      </c>
      <c r="G72" s="232"/>
      <c r="H72" s="155">
        <f>SUMIF(Promote!$C$48:$C$56,'Promote Budget'!$B72,Promote!E$48:E$56)</f>
        <v>0</v>
      </c>
      <c r="I72" s="232"/>
      <c r="J72" s="155">
        <f>SUMIF(Promote!$C$48:$C$56,'Promote Budget'!$B72,Promote!F$48:F$56)</f>
        <v>0</v>
      </c>
      <c r="K72" s="232"/>
      <c r="L72" s="155">
        <f>SUMIF(Promote!$C$48:$C$56,'Promote Budget'!$B72,Promote!G$48:G$56)</f>
        <v>0</v>
      </c>
      <c r="M72" s="232"/>
      <c r="N72" s="155">
        <f>SUMIF(Promote!$C$48:$C$56,'Promote Budget'!$B72,Promote!H$48:H$56)</f>
        <v>4000</v>
      </c>
      <c r="O72" s="232"/>
      <c r="P72" s="155">
        <f>SUMIF(Promote!$C$48:$C$56,'Promote Budget'!$B72,Promote!I$48:I$56)</f>
        <v>0</v>
      </c>
      <c r="Q72" s="232"/>
      <c r="R72" s="155">
        <f>SUMIF(Promote!$C$48:$C$56,'Promote Budget'!$B72,Promote!J$48:J$56)</f>
        <v>0</v>
      </c>
      <c r="S72" s="232"/>
      <c r="T72" s="155">
        <f>SUMIF(Promote!$C$48:$C$56,'Promote Budget'!$B72,Promote!K$48:K$56)</f>
        <v>0</v>
      </c>
      <c r="U72" s="232"/>
      <c r="V72" s="155">
        <f>SUMIF(Promote!$C$48:$C$56,'Promote Budget'!$B72,Promote!L$48:L$56)</f>
        <v>0</v>
      </c>
      <c r="W72" s="232"/>
      <c r="X72" s="155">
        <f>SUMIF(Promote!$C$48:$C$56,'Promote Budget'!$B72,Promote!M$48:M$56)</f>
        <v>0</v>
      </c>
      <c r="Y72" s="232"/>
      <c r="Z72" s="155">
        <f>SUMIF(Promote!$C$48:$C$56,'Promote Budget'!$B72,Promote!N$48:N$56)</f>
        <v>0</v>
      </c>
      <c r="AA72" s="232"/>
      <c r="AB72" s="155">
        <f>SUMIF(Promote!$C$48:$C$56,'Promote Budget'!$B72,Promote!O$48:O$56)</f>
        <v>0</v>
      </c>
      <c r="AC72" s="19">
        <f t="shared" si="13"/>
        <v>4000</v>
      </c>
      <c r="AD72" s="28"/>
      <c r="AE72" s="89"/>
      <c r="AG72" s="84"/>
      <c r="AH72" s="168">
        <f t="shared" si="11"/>
        <v>0</v>
      </c>
      <c r="AI72" s="166"/>
      <c r="AJ72" s="84"/>
      <c r="AK72" s="84"/>
      <c r="AL72" s="84"/>
      <c r="AM72" s="84"/>
      <c r="AN72" s="84"/>
      <c r="AO72" s="84"/>
      <c r="AP72" s="84"/>
      <c r="AQ72" s="84"/>
      <c r="AR72" s="84"/>
      <c r="AS72" s="84"/>
      <c r="AT72" s="84"/>
      <c r="AU72" s="84"/>
      <c r="AV72" s="84"/>
      <c r="AW72" s="84"/>
      <c r="AX72" s="84"/>
      <c r="AY72" s="84"/>
      <c r="AZ72" s="84"/>
    </row>
    <row r="73" spans="2:52" ht="12.2" customHeight="1" x14ac:dyDescent="0.25">
      <c r="B73" s="18" t="str">
        <f>'Basic Information'!D31</f>
        <v>Supplies &amp; Materials</v>
      </c>
      <c r="E73" s="232"/>
      <c r="F73" s="155">
        <f>SUMIF(Promote!$C$48:$C$56,'Promote Budget'!$B73,Promote!D$48:D$56)</f>
        <v>0</v>
      </c>
      <c r="G73" s="232"/>
      <c r="H73" s="155">
        <f>SUMIF(Promote!$C$48:$C$56,'Promote Budget'!$B73,Promote!E$48:E$56)</f>
        <v>0</v>
      </c>
      <c r="I73" s="232"/>
      <c r="J73" s="155">
        <f>SUMIF(Promote!$C$48:$C$56,'Promote Budget'!$B73,Promote!F$48:F$56)</f>
        <v>0</v>
      </c>
      <c r="K73" s="232"/>
      <c r="L73" s="155">
        <f>SUMIF(Promote!$C$48:$C$56,'Promote Budget'!$B73,Promote!G$48:G$56)</f>
        <v>0</v>
      </c>
      <c r="M73" s="232"/>
      <c r="N73" s="155">
        <f>SUMIF(Promote!$C$48:$C$56,'Promote Budget'!$B73,Promote!H$48:H$56)</f>
        <v>500</v>
      </c>
      <c r="O73" s="232"/>
      <c r="P73" s="155">
        <f>SUMIF(Promote!$C$48:$C$56,'Promote Budget'!$B73,Promote!I$48:I$56)</f>
        <v>0</v>
      </c>
      <c r="Q73" s="232"/>
      <c r="R73" s="155">
        <f>SUMIF(Promote!$C$48:$C$56,'Promote Budget'!$B73,Promote!J$48:J$56)</f>
        <v>0</v>
      </c>
      <c r="S73" s="232"/>
      <c r="T73" s="155">
        <f>SUMIF(Promote!$C$48:$C$56,'Promote Budget'!$B73,Promote!K$48:K$56)</f>
        <v>0</v>
      </c>
      <c r="U73" s="232"/>
      <c r="V73" s="155">
        <f>SUMIF(Promote!$C$48:$C$56,'Promote Budget'!$B73,Promote!L$48:L$56)</f>
        <v>0</v>
      </c>
      <c r="W73" s="232"/>
      <c r="X73" s="155">
        <f>SUMIF(Promote!$C$48:$C$56,'Promote Budget'!$B73,Promote!M$48:M$56)</f>
        <v>0</v>
      </c>
      <c r="Y73" s="232"/>
      <c r="Z73" s="155">
        <f>SUMIF(Promote!$C$48:$C$56,'Promote Budget'!$B73,Promote!N$48:N$56)</f>
        <v>0</v>
      </c>
      <c r="AA73" s="232"/>
      <c r="AB73" s="155">
        <f>SUMIF(Promote!$C$48:$C$56,'Promote Budget'!$B73,Promote!O$48:O$56)</f>
        <v>0</v>
      </c>
      <c r="AC73" s="19">
        <f t="shared" si="13"/>
        <v>500</v>
      </c>
      <c r="AD73" s="28"/>
      <c r="AE73" s="89"/>
      <c r="AG73" s="84"/>
      <c r="AH73" s="168">
        <f t="shared" si="11"/>
        <v>0</v>
      </c>
      <c r="AI73" s="166"/>
      <c r="AJ73" s="84"/>
      <c r="AK73" s="84"/>
      <c r="AL73" s="84"/>
      <c r="AM73" s="84"/>
      <c r="AN73" s="84"/>
      <c r="AO73" s="84"/>
      <c r="AP73" s="84"/>
      <c r="AQ73" s="84"/>
      <c r="AR73" s="84"/>
      <c r="AS73" s="84"/>
      <c r="AT73" s="84"/>
      <c r="AU73" s="84"/>
      <c r="AV73" s="84"/>
      <c r="AW73" s="84"/>
      <c r="AX73" s="84"/>
      <c r="AY73" s="84"/>
      <c r="AZ73" s="84"/>
    </row>
    <row r="74" spans="2:52" ht="12.2" customHeight="1" x14ac:dyDescent="0.25">
      <c r="B74" s="18" t="str">
        <f>'Basic Information'!D32</f>
        <v>Travel</v>
      </c>
      <c r="E74" s="232"/>
      <c r="F74" s="155">
        <f>SUMIF(Promote!$C$48:$C$56,'Promote Budget'!$B74,Promote!D$48:D$56)</f>
        <v>0</v>
      </c>
      <c r="G74" s="232"/>
      <c r="H74" s="155">
        <f>SUMIF(Promote!$C$48:$C$56,'Promote Budget'!$B74,Promote!E$48:E$56)</f>
        <v>0</v>
      </c>
      <c r="I74" s="232"/>
      <c r="J74" s="155">
        <f>SUMIF(Promote!$C$48:$C$56,'Promote Budget'!$B74,Promote!F$48:F$56)</f>
        <v>0</v>
      </c>
      <c r="K74" s="232"/>
      <c r="L74" s="155">
        <f>SUMIF(Promote!$C$48:$C$56,'Promote Budget'!$B74,Promote!G$48:G$56)</f>
        <v>0</v>
      </c>
      <c r="M74" s="232"/>
      <c r="N74" s="155">
        <f>SUMIF(Promote!$C$48:$C$56,'Promote Budget'!$B74,Promote!H$48:H$56)</f>
        <v>1000</v>
      </c>
      <c r="O74" s="232"/>
      <c r="P74" s="155">
        <f>SUMIF(Promote!$C$48:$C$56,'Promote Budget'!$B74,Promote!I$48:I$56)</f>
        <v>0</v>
      </c>
      <c r="Q74" s="232"/>
      <c r="R74" s="155">
        <f>SUMIF(Promote!$C$48:$C$56,'Promote Budget'!$B74,Promote!J$48:J$56)</f>
        <v>0</v>
      </c>
      <c r="S74" s="232"/>
      <c r="T74" s="155">
        <f>SUMIF(Promote!$C$48:$C$56,'Promote Budget'!$B74,Promote!K$48:K$56)</f>
        <v>0</v>
      </c>
      <c r="U74" s="232"/>
      <c r="V74" s="155">
        <f>SUMIF(Promote!$C$48:$C$56,'Promote Budget'!$B74,Promote!L$48:L$56)</f>
        <v>0</v>
      </c>
      <c r="W74" s="232"/>
      <c r="X74" s="155">
        <f>SUMIF(Promote!$C$48:$C$56,'Promote Budget'!$B74,Promote!M$48:M$56)</f>
        <v>0</v>
      </c>
      <c r="Y74" s="232"/>
      <c r="Z74" s="155">
        <f>SUMIF(Promote!$C$48:$C$56,'Promote Budget'!$B74,Promote!N$48:N$56)</f>
        <v>0</v>
      </c>
      <c r="AA74" s="232"/>
      <c r="AB74" s="155">
        <f>SUMIF(Promote!$C$48:$C$56,'Promote Budget'!$B74,Promote!O$48:O$56)</f>
        <v>0</v>
      </c>
      <c r="AC74" s="19">
        <f t="shared" si="13"/>
        <v>1000</v>
      </c>
      <c r="AD74" s="28"/>
      <c r="AE74" s="89"/>
      <c r="AG74" s="84"/>
      <c r="AH74" s="168">
        <f t="shared" si="11"/>
        <v>0</v>
      </c>
      <c r="AI74" s="166"/>
      <c r="AJ74" s="84"/>
      <c r="AK74" s="84"/>
      <c r="AL74" s="84"/>
      <c r="AM74" s="84"/>
      <c r="AN74" s="84"/>
      <c r="AO74" s="84"/>
      <c r="AP74" s="84"/>
      <c r="AQ74" s="84"/>
      <c r="AR74" s="84"/>
      <c r="AS74" s="84"/>
      <c r="AT74" s="84"/>
      <c r="AU74" s="84"/>
      <c r="AV74" s="84"/>
      <c r="AW74" s="84"/>
      <c r="AX74" s="84"/>
      <c r="AY74" s="84"/>
      <c r="AZ74" s="84"/>
    </row>
    <row r="75" spans="2:52" ht="12.2" customHeight="1" x14ac:dyDescent="0.25">
      <c r="B75" s="18" t="str">
        <f>'Basic Information'!D33</f>
        <v>Additional Costs</v>
      </c>
      <c r="E75" s="232"/>
      <c r="F75" s="155">
        <f>SUMIF(Promote!$C$48:$C$56,'Promote Budget'!$B75,Promote!D$48:D$56)</f>
        <v>0</v>
      </c>
      <c r="G75" s="232"/>
      <c r="H75" s="155">
        <f>SUMIF(Promote!$C$48:$C$56,'Promote Budget'!$B75,Promote!E$48:E$56)</f>
        <v>0</v>
      </c>
      <c r="I75" s="232"/>
      <c r="J75" s="155">
        <f>SUMIF(Promote!$C$48:$C$56,'Promote Budget'!$B75,Promote!F$48:F$56)</f>
        <v>0</v>
      </c>
      <c r="K75" s="232"/>
      <c r="L75" s="155">
        <f>SUMIF(Promote!$C$48:$C$56,'Promote Budget'!$B75,Promote!G$48:G$56)</f>
        <v>0</v>
      </c>
      <c r="M75" s="232"/>
      <c r="N75" s="155">
        <f>SUMIF(Promote!$C$48:$C$56,'Promote Budget'!$B75,Promote!H$48:H$56)</f>
        <v>0</v>
      </c>
      <c r="O75" s="232"/>
      <c r="P75" s="155">
        <f>SUMIF(Promote!$C$48:$C$56,'Promote Budget'!$B75,Promote!I$48:I$56)</f>
        <v>0</v>
      </c>
      <c r="Q75" s="232"/>
      <c r="R75" s="155">
        <f>SUMIF(Promote!$C$48:$C$56,'Promote Budget'!$B75,Promote!J$48:J$56)</f>
        <v>0</v>
      </c>
      <c r="S75" s="232"/>
      <c r="T75" s="155">
        <f>SUMIF(Promote!$C$48:$C$56,'Promote Budget'!$B75,Promote!K$48:K$56)</f>
        <v>0</v>
      </c>
      <c r="U75" s="232"/>
      <c r="V75" s="155">
        <f>SUMIF(Promote!$C$48:$C$56,'Promote Budget'!$B75,Promote!L$48:L$56)</f>
        <v>0</v>
      </c>
      <c r="W75" s="232"/>
      <c r="X75" s="155">
        <f>SUMIF(Promote!$C$48:$C$56,'Promote Budget'!$B75,Promote!M$48:M$56)</f>
        <v>0</v>
      </c>
      <c r="Y75" s="232"/>
      <c r="Z75" s="155">
        <f>SUMIF(Promote!$C$48:$C$56,'Promote Budget'!$B75,Promote!N$48:N$56)</f>
        <v>0</v>
      </c>
      <c r="AA75" s="232"/>
      <c r="AB75" s="155">
        <f>SUMIF(Promote!$C$48:$C$56,'Promote Budget'!$B75,Promote!O$48:O$56)</f>
        <v>0</v>
      </c>
      <c r="AC75" s="19">
        <f t="shared" si="13"/>
        <v>0</v>
      </c>
      <c r="AD75" s="28"/>
      <c r="AE75" s="89"/>
      <c r="AG75" s="84"/>
      <c r="AH75" s="168">
        <f t="shared" si="11"/>
        <v>0</v>
      </c>
      <c r="AI75" s="166"/>
      <c r="AJ75" s="84"/>
      <c r="AK75" s="84"/>
      <c r="AL75" s="84"/>
      <c r="AM75" s="84"/>
      <c r="AN75" s="84"/>
      <c r="AO75" s="84"/>
      <c r="AP75" s="84"/>
      <c r="AQ75" s="84"/>
      <c r="AR75" s="84"/>
      <c r="AS75" s="84"/>
      <c r="AT75" s="84"/>
      <c r="AU75" s="84"/>
      <c r="AV75" s="84"/>
      <c r="AW75" s="84"/>
      <c r="AX75" s="84"/>
      <c r="AY75" s="84"/>
      <c r="AZ75" s="84"/>
    </row>
    <row r="76" spans="2:52" ht="12.2" customHeight="1" x14ac:dyDescent="0.25">
      <c r="B76" s="18" t="str">
        <f>'Basic Information'!D34</f>
        <v xml:space="preserve">Translation </v>
      </c>
      <c r="E76" s="232"/>
      <c r="F76" s="155">
        <f>SUMIF(Promote!$C$48:$C$56,'Promote Budget'!$B76,Promote!D$48:D$56)</f>
        <v>0</v>
      </c>
      <c r="G76" s="232"/>
      <c r="H76" s="155">
        <f>SUMIF(Promote!$C$48:$C$56,'Promote Budget'!$B76,Promote!E$48:E$56)</f>
        <v>0</v>
      </c>
      <c r="I76" s="232"/>
      <c r="J76" s="155">
        <f>SUMIF(Promote!$C$48:$C$56,'Promote Budget'!$B76,Promote!F$48:F$56)</f>
        <v>0</v>
      </c>
      <c r="K76" s="232"/>
      <c r="L76" s="155">
        <f>SUMIF(Promote!$C$48:$C$56,'Promote Budget'!$B76,Promote!G$48:G$56)</f>
        <v>0</v>
      </c>
      <c r="M76" s="232"/>
      <c r="N76" s="155">
        <f>SUMIF(Promote!$C$48:$C$56,'Promote Budget'!$B76,Promote!H$48:H$56)</f>
        <v>0</v>
      </c>
      <c r="O76" s="232"/>
      <c r="P76" s="155">
        <f>SUMIF(Promote!$C$48:$C$56,'Promote Budget'!$B76,Promote!I$48:I$56)</f>
        <v>0</v>
      </c>
      <c r="Q76" s="232"/>
      <c r="R76" s="155">
        <f>SUMIF(Promote!$C$48:$C$56,'Promote Budget'!$B76,Promote!J$48:J$56)</f>
        <v>0</v>
      </c>
      <c r="S76" s="232"/>
      <c r="T76" s="155">
        <f>SUMIF(Promote!$C$48:$C$56,'Promote Budget'!$B76,Promote!K$48:K$56)</f>
        <v>0</v>
      </c>
      <c r="U76" s="232"/>
      <c r="V76" s="155">
        <f>SUMIF(Promote!$C$48:$C$56,'Promote Budget'!$B76,Promote!L$48:L$56)</f>
        <v>0</v>
      </c>
      <c r="W76" s="232"/>
      <c r="X76" s="155">
        <f>SUMIF(Promote!$C$48:$C$56,'Promote Budget'!$B76,Promote!M$48:M$56)</f>
        <v>0</v>
      </c>
      <c r="Y76" s="232"/>
      <c r="Z76" s="155">
        <f>SUMIF(Promote!$C$48:$C$56,'Promote Budget'!$B76,Promote!N$48:N$56)</f>
        <v>0</v>
      </c>
      <c r="AA76" s="232"/>
      <c r="AB76" s="155">
        <f>SUMIF(Promote!$C$48:$C$56,'Promote Budget'!$B76,Promote!O$48:O$56)</f>
        <v>0</v>
      </c>
      <c r="AC76" s="19">
        <f>SUM(F76,H76,J76,T76,V76,X76,Z76,AB76,L76,N76,P76,R76)</f>
        <v>0</v>
      </c>
      <c r="AD76" s="28"/>
      <c r="AE76" s="89"/>
      <c r="AG76" s="84"/>
      <c r="AH76" s="168"/>
      <c r="AI76" s="166"/>
      <c r="AJ76" s="84"/>
      <c r="AK76" s="84"/>
      <c r="AL76" s="84"/>
      <c r="AM76" s="84"/>
      <c r="AN76" s="84"/>
      <c r="AO76" s="84"/>
      <c r="AP76" s="84"/>
      <c r="AQ76" s="84"/>
      <c r="AR76" s="84"/>
      <c r="AS76" s="84"/>
      <c r="AT76" s="84"/>
      <c r="AU76" s="84"/>
      <c r="AV76" s="84"/>
      <c r="AW76" s="84"/>
      <c r="AX76" s="84"/>
      <c r="AY76" s="84"/>
      <c r="AZ76" s="84"/>
    </row>
    <row r="77" spans="2:52" ht="12.2" customHeight="1" x14ac:dyDescent="0.25">
      <c r="B77" s="18" t="str">
        <f>'Basic Information'!D35</f>
        <v>Catering</v>
      </c>
      <c r="E77" s="232"/>
      <c r="F77" s="155">
        <f>SUMIF(Promote!$C$48:$C$56,'Promote Budget'!$B77,Promote!D$48:D$56)</f>
        <v>0</v>
      </c>
      <c r="G77" s="232"/>
      <c r="H77" s="155">
        <f>SUMIF(Promote!$C$48:$C$56,'Promote Budget'!$B77,Promote!E$48:E$56)</f>
        <v>0</v>
      </c>
      <c r="I77" s="232"/>
      <c r="J77" s="155">
        <f>SUMIF(Promote!$C$48:$C$56,'Promote Budget'!$B77,Promote!F$48:F$56)</f>
        <v>0</v>
      </c>
      <c r="K77" s="232"/>
      <c r="L77" s="155">
        <f>SUMIF(Promote!$C$48:$C$56,'Promote Budget'!$B77,Promote!G$48:G$56)</f>
        <v>0</v>
      </c>
      <c r="M77" s="232"/>
      <c r="N77" s="155">
        <f>SUMIF(Promote!$C$48:$C$56,'Promote Budget'!$B77,Promote!H$48:H$56)</f>
        <v>2500</v>
      </c>
      <c r="O77" s="232"/>
      <c r="P77" s="155">
        <f>SUMIF(Promote!$C$48:$C$56,'Promote Budget'!$B77,Promote!I$48:I$56)</f>
        <v>0</v>
      </c>
      <c r="Q77" s="232"/>
      <c r="R77" s="155">
        <f>SUMIF(Promote!$C$48:$C$56,'Promote Budget'!$B77,Promote!J$48:J$56)</f>
        <v>0</v>
      </c>
      <c r="S77" s="232"/>
      <c r="T77" s="155">
        <f>SUMIF(Promote!$C$48:$C$56,'Promote Budget'!$B77,Promote!K$48:K$56)</f>
        <v>0</v>
      </c>
      <c r="U77" s="232"/>
      <c r="V77" s="155">
        <f>SUMIF(Promote!$C$48:$C$56,'Promote Budget'!$B77,Promote!L$48:L$56)</f>
        <v>0</v>
      </c>
      <c r="W77" s="232"/>
      <c r="X77" s="155">
        <f>SUMIF(Promote!$C$48:$C$56,'Promote Budget'!$B77,Promote!M$48:M$56)</f>
        <v>0</v>
      </c>
      <c r="Y77" s="232"/>
      <c r="Z77" s="155">
        <f>SUMIF(Promote!$C$48:$C$56,'Promote Budget'!$B77,Promote!N$48:N$56)</f>
        <v>0</v>
      </c>
      <c r="AA77" s="232"/>
      <c r="AB77" s="155">
        <f>SUMIF(Promote!$C$48:$C$56,'Promote Budget'!$B77,Promote!O$48:O$56)</f>
        <v>0</v>
      </c>
      <c r="AC77" s="19">
        <f>SUM(F77,H77,J77,T77,V77,X77,Z77,AB77,L77,N77,P77,R77)</f>
        <v>2500</v>
      </c>
      <c r="AD77" s="28"/>
      <c r="AE77" s="89"/>
      <c r="AG77" s="84"/>
      <c r="AH77" s="168"/>
      <c r="AI77" s="166"/>
      <c r="AJ77" s="84"/>
      <c r="AK77" s="84"/>
      <c r="AL77" s="84"/>
      <c r="AM77" s="84"/>
      <c r="AN77" s="84"/>
      <c r="AO77" s="84"/>
      <c r="AP77" s="84"/>
      <c r="AQ77" s="84"/>
      <c r="AR77" s="84"/>
      <c r="AS77" s="84"/>
      <c r="AT77" s="84"/>
      <c r="AU77" s="84"/>
      <c r="AV77" s="84"/>
      <c r="AW77" s="84"/>
      <c r="AX77" s="84"/>
      <c r="AY77" s="84"/>
      <c r="AZ77" s="84"/>
    </row>
    <row r="78" spans="2:52" ht="12.2" customHeight="1" x14ac:dyDescent="0.25">
      <c r="B78" s="18">
        <f>'Basic Information'!D36</f>
        <v>0</v>
      </c>
      <c r="E78" s="232"/>
      <c r="F78" s="155">
        <f>SUMIF(Promote!$C$48:$C$56,'Promote Budget'!$B78,Promote!D$48:D$56)</f>
        <v>0</v>
      </c>
      <c r="G78" s="232"/>
      <c r="H78" s="155">
        <f>SUMIF(Promote!$C$48:$C$56,'Promote Budget'!$B78,Promote!E$48:E$56)</f>
        <v>0</v>
      </c>
      <c r="I78" s="232"/>
      <c r="J78" s="155">
        <f>SUMIF(Promote!$C$48:$C$56,'Promote Budget'!$B78,Promote!F$48:F$56)</f>
        <v>0</v>
      </c>
      <c r="K78" s="232"/>
      <c r="L78" s="155">
        <f>SUMIF(Promote!$C$48:$C$56,'Promote Budget'!$B78,Promote!G$48:G$56)</f>
        <v>0</v>
      </c>
      <c r="M78" s="232"/>
      <c r="N78" s="155">
        <f>SUMIF(Promote!$C$48:$C$56,'Promote Budget'!$B78,Promote!H$48:H$56)</f>
        <v>0</v>
      </c>
      <c r="O78" s="232"/>
      <c r="P78" s="155">
        <f>SUMIF(Promote!$C$48:$C$56,'Promote Budget'!$B78,Promote!I$48:I$56)</f>
        <v>0</v>
      </c>
      <c r="Q78" s="232"/>
      <c r="R78" s="155">
        <f>SUMIF(Promote!$C$48:$C$56,'Promote Budget'!$B78,Promote!J$48:J$56)</f>
        <v>0</v>
      </c>
      <c r="S78" s="232"/>
      <c r="T78" s="155">
        <f>SUMIF(Promote!$C$48:$C$56,'Promote Budget'!$B78,Promote!K$48:K$56)</f>
        <v>0</v>
      </c>
      <c r="U78" s="232"/>
      <c r="V78" s="155">
        <f>SUMIF(Promote!$C$48:$C$56,'Promote Budget'!$B78,Promote!L$48:L$56)</f>
        <v>0</v>
      </c>
      <c r="W78" s="232"/>
      <c r="X78" s="155">
        <f>SUMIF(Promote!$C$48:$C$56,'Promote Budget'!$B78,Promote!M$48:M$56)</f>
        <v>0</v>
      </c>
      <c r="Y78" s="232"/>
      <c r="Z78" s="155">
        <f>SUMIF(Promote!$C$48:$C$56,'Promote Budget'!$B78,Promote!N$48:N$56)</f>
        <v>0</v>
      </c>
      <c r="AA78" s="232"/>
      <c r="AB78" s="155">
        <f>SUMIF(Promote!$C$48:$C$56,'Promote Budget'!$B78,Promote!O$48:O$56)</f>
        <v>0</v>
      </c>
      <c r="AC78" s="19">
        <f>SUM(F78,H78,J78,T78,V78,X78,Z78,AB78,L78,N78,P78,R78)</f>
        <v>0</v>
      </c>
      <c r="AD78" s="28"/>
      <c r="AE78" s="89"/>
      <c r="AG78" s="84"/>
      <c r="AH78" s="168"/>
      <c r="AI78" s="166"/>
      <c r="AJ78" s="84"/>
      <c r="AK78" s="84"/>
      <c r="AL78" s="84"/>
      <c r="AM78" s="84"/>
      <c r="AN78" s="84"/>
      <c r="AO78" s="84"/>
      <c r="AP78" s="84"/>
      <c r="AQ78" s="84"/>
      <c r="AR78" s="84"/>
      <c r="AS78" s="84"/>
      <c r="AT78" s="84"/>
      <c r="AU78" s="84"/>
      <c r="AV78" s="84"/>
      <c r="AW78" s="84"/>
      <c r="AX78" s="84"/>
      <c r="AY78" s="84"/>
      <c r="AZ78" s="84"/>
    </row>
    <row r="79" spans="2:52" ht="12.2" customHeight="1" x14ac:dyDescent="0.25">
      <c r="B79" s="18">
        <f>'Basic Information'!D37</f>
        <v>0</v>
      </c>
      <c r="E79" s="232"/>
      <c r="F79" s="155">
        <f>SUMIF(Promote!$C$48:$C$56,'Promote Budget'!$B79,Promote!D$48:D$56)</f>
        <v>0</v>
      </c>
      <c r="G79" s="232"/>
      <c r="H79" s="155">
        <f>SUMIF(Promote!$C$48:$C$56,'Promote Budget'!$B79,Promote!E$48:E$56)</f>
        <v>0</v>
      </c>
      <c r="I79" s="232"/>
      <c r="J79" s="155">
        <f>SUMIF(Promote!$C$48:$C$56,'Promote Budget'!$B79,Promote!F$48:F$56)</f>
        <v>0</v>
      </c>
      <c r="K79" s="232"/>
      <c r="L79" s="155">
        <f>SUMIF(Promote!$C$48:$C$56,'Promote Budget'!$B79,Promote!G$48:G$56)</f>
        <v>0</v>
      </c>
      <c r="M79" s="232"/>
      <c r="N79" s="155">
        <f>SUMIF(Promote!$C$48:$C$56,'Promote Budget'!$B79,Promote!H$48:H$56)</f>
        <v>0</v>
      </c>
      <c r="O79" s="232"/>
      <c r="P79" s="155">
        <f>SUMIF(Promote!$C$48:$C$56,'Promote Budget'!$B79,Promote!I$48:I$56)</f>
        <v>0</v>
      </c>
      <c r="Q79" s="232"/>
      <c r="R79" s="155">
        <f>SUMIF(Promote!$C$48:$C$56,'Promote Budget'!$B79,Promote!J$48:J$56)</f>
        <v>0</v>
      </c>
      <c r="S79" s="232"/>
      <c r="T79" s="155">
        <f>SUMIF(Promote!$C$48:$C$56,'Promote Budget'!$B79,Promote!K$48:K$56)</f>
        <v>0</v>
      </c>
      <c r="U79" s="232"/>
      <c r="V79" s="155">
        <f>SUMIF(Promote!$C$48:$C$56,'Promote Budget'!$B79,Promote!L$48:L$56)</f>
        <v>0</v>
      </c>
      <c r="W79" s="232"/>
      <c r="X79" s="155">
        <f>SUMIF(Promote!$C$48:$C$56,'Promote Budget'!$B79,Promote!M$48:M$56)</f>
        <v>0</v>
      </c>
      <c r="Y79" s="232"/>
      <c r="Z79" s="155">
        <f>SUMIF(Promote!$C$48:$C$56,'Promote Budget'!$B79,Promote!N$48:N$56)</f>
        <v>0</v>
      </c>
      <c r="AA79" s="232"/>
      <c r="AB79" s="155">
        <f>SUMIF(Promote!$C$48:$C$56,'Promote Budget'!$B79,Promote!O$48:O$56)</f>
        <v>0</v>
      </c>
      <c r="AC79" s="19">
        <f>SUM(F79,H79,J79,T79,V79,X79,Z79,AB79,L79,N79,P79,R79)</f>
        <v>0</v>
      </c>
      <c r="AD79" s="28"/>
      <c r="AE79" s="89"/>
      <c r="AG79" s="84"/>
      <c r="AH79" s="168"/>
      <c r="AI79" s="166"/>
      <c r="AJ79" s="84"/>
      <c r="AK79" s="84"/>
      <c r="AL79" s="84"/>
      <c r="AM79" s="84"/>
      <c r="AN79" s="84"/>
      <c r="AO79" s="84"/>
      <c r="AP79" s="84"/>
      <c r="AQ79" s="84"/>
      <c r="AR79" s="84"/>
      <c r="AS79" s="84"/>
      <c r="AT79" s="84"/>
      <c r="AU79" s="84"/>
      <c r="AV79" s="84"/>
      <c r="AW79" s="84"/>
      <c r="AX79" s="84"/>
      <c r="AY79" s="84"/>
      <c r="AZ79" s="84"/>
    </row>
    <row r="80" spans="2:52" ht="12.2" customHeight="1" x14ac:dyDescent="0.25">
      <c r="B80" s="18">
        <f>'Basic Information'!D38</f>
        <v>0</v>
      </c>
      <c r="E80" s="232"/>
      <c r="F80" s="155">
        <f>SUMIF(Promote!$C$48:$C$56,'Promote Budget'!$B80,Promote!D$48:D$56)</f>
        <v>0</v>
      </c>
      <c r="G80" s="232"/>
      <c r="H80" s="155">
        <f>SUMIF(Promote!$C$48:$C$56,'Promote Budget'!$B80,Promote!E$48:E$56)</f>
        <v>0</v>
      </c>
      <c r="I80" s="232"/>
      <c r="J80" s="155">
        <f>SUMIF(Promote!$C$48:$C$56,'Promote Budget'!$B80,Promote!F$48:F$56)</f>
        <v>0</v>
      </c>
      <c r="K80" s="232"/>
      <c r="L80" s="155">
        <f>SUMIF(Promote!$C$48:$C$56,'Promote Budget'!$B80,Promote!G$48:G$56)</f>
        <v>0</v>
      </c>
      <c r="M80" s="232"/>
      <c r="N80" s="155">
        <f>SUMIF(Promote!$C$48:$C$56,'Promote Budget'!$B80,Promote!H$48:H$56)</f>
        <v>0</v>
      </c>
      <c r="O80" s="232"/>
      <c r="P80" s="155">
        <f>SUMIF(Promote!$C$48:$C$56,'Promote Budget'!$B80,Promote!I$48:I$56)</f>
        <v>0</v>
      </c>
      <c r="Q80" s="232"/>
      <c r="R80" s="155">
        <f>SUMIF(Promote!$C$48:$C$56,'Promote Budget'!$B80,Promote!J$48:J$56)</f>
        <v>0</v>
      </c>
      <c r="S80" s="232"/>
      <c r="T80" s="155">
        <f>SUMIF(Promote!$C$48:$C$56,'Promote Budget'!$B80,Promote!K$48:K$56)</f>
        <v>0</v>
      </c>
      <c r="U80" s="232"/>
      <c r="V80" s="155">
        <f>SUMIF(Promote!$C$48:$C$56,'Promote Budget'!$B80,Promote!L$48:L$56)</f>
        <v>0</v>
      </c>
      <c r="W80" s="232"/>
      <c r="X80" s="155">
        <f>SUMIF(Promote!$C$48:$C$56,'Promote Budget'!$B80,Promote!M$48:M$56)</f>
        <v>0</v>
      </c>
      <c r="Y80" s="232"/>
      <c r="Z80" s="155">
        <f>SUMIF(Promote!$C$48:$C$56,'Promote Budget'!$B80,Promote!N$48:N$56)</f>
        <v>0</v>
      </c>
      <c r="AA80" s="232"/>
      <c r="AB80" s="155">
        <f>SUMIF(Promote!$C$48:$C$56,'Promote Budget'!$B80,Promote!O$48:O$56)</f>
        <v>0</v>
      </c>
      <c r="AC80" s="19">
        <f>SUM(F80,H80,J80,T80,V80,X80,Z80,AB80,L80,N80,P80,R80)</f>
        <v>0</v>
      </c>
      <c r="AD80" s="28"/>
      <c r="AE80" s="89"/>
      <c r="AG80" s="84"/>
      <c r="AH80" s="168"/>
      <c r="AI80" s="166"/>
      <c r="AJ80" s="84"/>
      <c r="AK80" s="84"/>
      <c r="AL80" s="84"/>
      <c r="AM80" s="84"/>
      <c r="AN80" s="84"/>
      <c r="AO80" s="84"/>
      <c r="AP80" s="84"/>
      <c r="AQ80" s="84"/>
      <c r="AR80" s="84"/>
      <c r="AS80" s="84"/>
      <c r="AT80" s="84"/>
      <c r="AU80" s="84"/>
      <c r="AV80" s="84"/>
      <c r="AW80" s="84"/>
      <c r="AX80" s="84"/>
      <c r="AY80" s="84"/>
      <c r="AZ80" s="84"/>
    </row>
    <row r="81" spans="1:52" s="27" customFormat="1" ht="12.2" customHeight="1" x14ac:dyDescent="0.2">
      <c r="A81" s="41"/>
      <c r="B81" s="21" t="s">
        <v>33</v>
      </c>
      <c r="C81" s="137"/>
      <c r="D81" s="21"/>
      <c r="E81" s="230"/>
      <c r="F81" s="23">
        <f>SUM(F67:F80)</f>
        <v>0</v>
      </c>
      <c r="G81" s="230"/>
      <c r="H81" s="23">
        <f>SUM(H67:H80)</f>
        <v>0</v>
      </c>
      <c r="I81" s="230"/>
      <c r="J81" s="23">
        <f>SUM(J67:J80)</f>
        <v>0</v>
      </c>
      <c r="K81" s="230"/>
      <c r="L81" s="23">
        <f>SUM(L67:L80)</f>
        <v>0</v>
      </c>
      <c r="M81" s="230"/>
      <c r="N81" s="23">
        <f>SUM(N67:N80)</f>
        <v>10000</v>
      </c>
      <c r="O81" s="230"/>
      <c r="P81" s="23">
        <f>SUM(P67:P80)</f>
        <v>0</v>
      </c>
      <c r="Q81" s="230"/>
      <c r="R81" s="23">
        <f>SUM(R67:R80)</f>
        <v>0</v>
      </c>
      <c r="S81" s="230"/>
      <c r="T81" s="23">
        <f>SUM(T67:T80)</f>
        <v>0</v>
      </c>
      <c r="U81" s="230"/>
      <c r="V81" s="23">
        <f>SUM(V67:V80)</f>
        <v>0</v>
      </c>
      <c r="W81" s="230"/>
      <c r="X81" s="23">
        <f>SUM(X67:X80)</f>
        <v>0</v>
      </c>
      <c r="Y81" s="230"/>
      <c r="Z81" s="23">
        <f>SUM(Z67:Z80)</f>
        <v>0</v>
      </c>
      <c r="AA81" s="230"/>
      <c r="AB81" s="23">
        <f>SUM(AB67:AB80)</f>
        <v>0</v>
      </c>
      <c r="AC81" s="24">
        <f>SUM(AC67:AC80)</f>
        <v>10000</v>
      </c>
      <c r="AD81" s="28"/>
      <c r="AE81" s="89"/>
      <c r="AG81" s="32"/>
      <c r="AH81" s="168">
        <f t="shared" si="11"/>
        <v>0</v>
      </c>
      <c r="AI81" s="166"/>
      <c r="AJ81" s="32"/>
      <c r="AK81" s="32"/>
      <c r="AL81" s="32"/>
      <c r="AM81" s="32"/>
      <c r="AN81" s="32"/>
      <c r="AO81" s="32"/>
      <c r="AP81" s="32"/>
      <c r="AQ81" s="32"/>
      <c r="AR81" s="32"/>
      <c r="AS81" s="32"/>
      <c r="AT81" s="32"/>
      <c r="AU81" s="32"/>
      <c r="AV81" s="32"/>
      <c r="AW81" s="32"/>
      <c r="AX81" s="32"/>
      <c r="AY81" s="32"/>
      <c r="AZ81" s="32"/>
    </row>
    <row r="82" spans="1:52" ht="12.2" customHeight="1" x14ac:dyDescent="0.25">
      <c r="E82" s="231"/>
      <c r="F82" s="47"/>
      <c r="G82" s="231"/>
      <c r="H82" s="47"/>
      <c r="I82" s="231"/>
      <c r="J82" s="47"/>
      <c r="K82" s="231"/>
      <c r="L82" s="47"/>
      <c r="M82" s="231"/>
      <c r="N82" s="47"/>
      <c r="O82" s="231"/>
      <c r="P82" s="47"/>
      <c r="Q82" s="231"/>
      <c r="R82" s="47"/>
      <c r="S82" s="231"/>
      <c r="T82" s="47"/>
      <c r="U82" s="231"/>
      <c r="V82" s="47"/>
      <c r="W82" s="231"/>
      <c r="X82" s="47"/>
      <c r="Y82" s="231"/>
      <c r="Z82" s="47"/>
      <c r="AA82" s="231"/>
      <c r="AB82" s="47"/>
      <c r="AC82" s="49"/>
      <c r="AD82" s="28"/>
      <c r="AE82" s="89"/>
      <c r="AG82" s="84"/>
      <c r="AH82" s="168">
        <f t="shared" si="11"/>
        <v>0</v>
      </c>
      <c r="AI82" s="166"/>
      <c r="AJ82" s="84"/>
      <c r="AK82" s="84"/>
      <c r="AL82" s="84"/>
      <c r="AM82" s="84"/>
      <c r="AN82" s="84"/>
      <c r="AO82" s="84"/>
      <c r="AP82" s="84"/>
      <c r="AQ82" s="84"/>
      <c r="AR82" s="84"/>
      <c r="AS82" s="84"/>
      <c r="AT82" s="84"/>
      <c r="AU82" s="84"/>
      <c r="AV82" s="84"/>
      <c r="AW82" s="84"/>
      <c r="AX82" s="84"/>
      <c r="AY82" s="84"/>
      <c r="AZ82" s="84"/>
    </row>
    <row r="83" spans="1:52" s="26" customFormat="1" ht="12.2" customHeight="1" x14ac:dyDescent="0.2">
      <c r="A83" s="42"/>
      <c r="B83" s="43"/>
      <c r="C83" s="139"/>
      <c r="D83" s="17"/>
      <c r="E83" s="232"/>
      <c r="F83" s="47"/>
      <c r="G83" s="232"/>
      <c r="H83" s="47"/>
      <c r="I83" s="232"/>
      <c r="J83" s="47"/>
      <c r="K83" s="232"/>
      <c r="L83" s="47"/>
      <c r="M83" s="232"/>
      <c r="N83" s="47"/>
      <c r="O83" s="232"/>
      <c r="P83" s="47"/>
      <c r="Q83" s="232"/>
      <c r="R83" s="47"/>
      <c r="S83" s="232"/>
      <c r="T83" s="47"/>
      <c r="U83" s="232"/>
      <c r="V83" s="47"/>
      <c r="W83" s="232"/>
      <c r="X83" s="47"/>
      <c r="Y83" s="232"/>
      <c r="Z83" s="47"/>
      <c r="AA83" s="232"/>
      <c r="AB83" s="47"/>
      <c r="AC83" s="46"/>
      <c r="AD83" s="31"/>
      <c r="AE83" s="90"/>
      <c r="AH83" s="168">
        <f>SUM(F83,H83,J83,L83,N83,P83,R83,T83,V83,X83,Z83,AB83)-AC83</f>
        <v>0</v>
      </c>
      <c r="AI83" s="166"/>
    </row>
    <row r="84" spans="1:52" ht="12.2" customHeight="1" x14ac:dyDescent="0.25">
      <c r="E84" s="231"/>
      <c r="F84" s="34"/>
      <c r="G84" s="231"/>
      <c r="H84" s="34"/>
      <c r="I84" s="231"/>
      <c r="J84" s="34"/>
      <c r="K84" s="231"/>
      <c r="L84" s="34"/>
      <c r="M84" s="231"/>
      <c r="N84" s="34"/>
      <c r="O84" s="231"/>
      <c r="P84" s="34"/>
      <c r="Q84" s="231"/>
      <c r="R84" s="34"/>
      <c r="S84" s="231"/>
      <c r="T84" s="34"/>
      <c r="U84" s="231"/>
      <c r="V84" s="34"/>
      <c r="W84" s="231"/>
      <c r="X84" s="34"/>
      <c r="Y84" s="231"/>
      <c r="Z84" s="34"/>
      <c r="AA84" s="231"/>
      <c r="AB84" s="34"/>
      <c r="AC84" s="35"/>
      <c r="AE84" s="29"/>
      <c r="AH84" s="168">
        <f>SUM(F84,H84,J84,L84,N84,P84,R84,T84,V84,X84,Z84,AB84)-AC84</f>
        <v>0</v>
      </c>
      <c r="AI84" s="166"/>
    </row>
    <row r="85" spans="1:52" s="124" customFormat="1" ht="15" customHeight="1" x14ac:dyDescent="0.2">
      <c r="A85" s="121"/>
      <c r="B85" s="36" t="s">
        <v>4</v>
      </c>
      <c r="C85" s="140"/>
      <c r="D85" s="37"/>
      <c r="E85" s="234"/>
      <c r="F85" s="38">
        <f>SUM(F62,F81)</f>
        <v>0</v>
      </c>
      <c r="G85" s="234"/>
      <c r="H85" s="38">
        <f>SUM(H62,H81)</f>
        <v>0</v>
      </c>
      <c r="I85" s="234"/>
      <c r="J85" s="38">
        <f>SUM(J62,J81)</f>
        <v>0</v>
      </c>
      <c r="K85" s="234"/>
      <c r="L85" s="38">
        <f>SUM(L62,L81)</f>
        <v>0</v>
      </c>
      <c r="M85" s="234"/>
      <c r="N85" s="38">
        <f>SUM(N62,N81)</f>
        <v>15100</v>
      </c>
      <c r="O85" s="234"/>
      <c r="P85" s="38">
        <f>SUM(P62,P81)</f>
        <v>0</v>
      </c>
      <c r="Q85" s="234"/>
      <c r="R85" s="38">
        <f>SUM(R62,R81)</f>
        <v>0</v>
      </c>
      <c r="S85" s="234"/>
      <c r="T85" s="38">
        <f>SUM(T62,T81)</f>
        <v>0</v>
      </c>
      <c r="U85" s="234"/>
      <c r="V85" s="38">
        <f>SUM(V62,V81)</f>
        <v>0</v>
      </c>
      <c r="W85" s="234"/>
      <c r="X85" s="38">
        <f>SUM(X62,X81)</f>
        <v>0</v>
      </c>
      <c r="Y85" s="234"/>
      <c r="Z85" s="38">
        <f>SUM(Z62,Z81)</f>
        <v>0</v>
      </c>
      <c r="AA85" s="234"/>
      <c r="AB85" s="38">
        <f>SUM(AB62,AB81)</f>
        <v>0</v>
      </c>
      <c r="AC85" s="388">
        <f>SUM(AC62,AC81)</f>
        <v>15100</v>
      </c>
      <c r="AD85" s="50"/>
      <c r="AE85" s="122"/>
      <c r="AH85" s="168">
        <f>SUM(F85,H85,J85,L85,N85,P85,R85,T85,V85,X85,Z85,AB85)-AC85</f>
        <v>0</v>
      </c>
      <c r="AI85" s="172"/>
    </row>
    <row r="86" spans="1:52" s="123" customFormat="1" ht="15" customHeight="1" x14ac:dyDescent="0.25">
      <c r="A86" s="156"/>
      <c r="B86" s="157"/>
      <c r="C86" s="158"/>
      <c r="D86" s="159"/>
      <c r="E86" s="235"/>
      <c r="F86" s="91"/>
      <c r="G86" s="235"/>
      <c r="H86" s="91"/>
      <c r="I86" s="235"/>
      <c r="J86" s="91"/>
      <c r="K86" s="235"/>
      <c r="L86" s="91"/>
      <c r="M86" s="235"/>
      <c r="N86" s="91"/>
      <c r="O86" s="235"/>
      <c r="P86" s="91"/>
      <c r="Q86" s="235"/>
      <c r="R86" s="91"/>
      <c r="S86" s="235"/>
      <c r="T86" s="91"/>
      <c r="U86" s="235"/>
      <c r="V86" s="91"/>
      <c r="W86" s="235"/>
      <c r="X86" s="91"/>
      <c r="Y86" s="235"/>
      <c r="Z86" s="91"/>
      <c r="AA86" s="235"/>
      <c r="AB86" s="91"/>
      <c r="AC86" s="160"/>
      <c r="AD86" s="161"/>
      <c r="AE86" s="162"/>
      <c r="AH86" s="173">
        <f>SUM(AH9:AH85)</f>
        <v>0</v>
      </c>
      <c r="AI86" s="173">
        <f>SUM(AI9:AI85)</f>
        <v>0</v>
      </c>
    </row>
    <row r="87" spans="1:52" ht="11.25" x14ac:dyDescent="0.2">
      <c r="B87" s="52"/>
      <c r="X87" s="85"/>
      <c r="AB87" s="54"/>
      <c r="AD87" s="55"/>
      <c r="AF87" s="18"/>
    </row>
    <row r="88" spans="1:52" ht="11.25" x14ac:dyDescent="0.2">
      <c r="B88" s="48"/>
      <c r="D88" s="174" t="s">
        <v>31</v>
      </c>
      <c r="E88" s="236"/>
      <c r="F88" s="175">
        <f>SUM(F9:F60,F66:F80)-F85</f>
        <v>0</v>
      </c>
      <c r="G88" s="236"/>
      <c r="H88" s="175">
        <f t="shared" ref="H88" si="14">SUM(H9:H60,H66:H80)-H85</f>
        <v>0</v>
      </c>
      <c r="I88" s="236"/>
      <c r="J88" s="175">
        <f t="shared" ref="J88" si="15">SUM(J9:J60,J66:J80)-J85</f>
        <v>0</v>
      </c>
      <c r="K88" s="236"/>
      <c r="L88" s="175">
        <f t="shared" ref="L88" si="16">SUM(L9:L60,L66:L80)-L85</f>
        <v>0</v>
      </c>
      <c r="M88" s="236"/>
      <c r="N88" s="175">
        <f t="shared" ref="N88" si="17">SUM(N9:N60,N66:N80)-N85</f>
        <v>0</v>
      </c>
      <c r="O88" s="236"/>
      <c r="P88" s="175">
        <f t="shared" ref="P88" si="18">SUM(P9:P60,P66:P80)-P85</f>
        <v>0</v>
      </c>
      <c r="Q88" s="236"/>
      <c r="R88" s="175">
        <f t="shared" ref="R88" si="19">SUM(R9:R60,R66:R80)-R85</f>
        <v>0</v>
      </c>
      <c r="S88" s="236"/>
      <c r="T88" s="175">
        <f t="shared" ref="T88" si="20">SUM(T9:T60,T66:T80)-T85</f>
        <v>0</v>
      </c>
      <c r="U88" s="236"/>
      <c r="V88" s="175">
        <f t="shared" ref="V88" si="21">SUM(V9:V60,V66:V80)-V85</f>
        <v>0</v>
      </c>
      <c r="W88" s="236"/>
      <c r="X88" s="175">
        <f t="shared" ref="X88" si="22">SUM(X9:X60,X66:X80)-X85</f>
        <v>0</v>
      </c>
      <c r="Y88" s="236"/>
      <c r="Z88" s="175">
        <f t="shared" ref="Z88" si="23">SUM(Z9:Z60,Z66:Z80)-Z85</f>
        <v>0</v>
      </c>
      <c r="AA88" s="236"/>
      <c r="AB88" s="175">
        <f t="shared" ref="AB88:AC88" si="24">SUM(AB9:AB60,AB66:AB80)-AB85</f>
        <v>0</v>
      </c>
      <c r="AC88" s="175">
        <f t="shared" si="24"/>
        <v>0</v>
      </c>
      <c r="AD88" s="171">
        <f>SUM(E88:AC88)</f>
        <v>0</v>
      </c>
      <c r="AF88" s="18"/>
    </row>
    <row r="89" spans="1:52" ht="11.25" x14ac:dyDescent="0.2">
      <c r="B89" s="48"/>
      <c r="W89" s="239"/>
      <c r="X89" s="30"/>
      <c r="AB89" s="54"/>
      <c r="AD89" s="31"/>
      <c r="AF89" s="18"/>
    </row>
    <row r="90" spans="1:52" ht="11.25" x14ac:dyDescent="0.2">
      <c r="B90" s="48"/>
      <c r="AB90" s="54"/>
      <c r="AD90" s="56"/>
      <c r="AE90" s="56"/>
      <c r="AF90" s="18"/>
    </row>
    <row r="91" spans="1:52" ht="11.25" x14ac:dyDescent="0.2">
      <c r="B91" s="48"/>
      <c r="AB91" s="54"/>
      <c r="AD91" s="56"/>
      <c r="AE91" s="56"/>
      <c r="AF91" s="18"/>
    </row>
    <row r="92" spans="1:52" ht="11.25" customHeight="1" x14ac:dyDescent="0.2">
      <c r="B92" s="48"/>
      <c r="AB92" s="51"/>
      <c r="AD92" s="125"/>
      <c r="AE92" s="126"/>
      <c r="AF92" s="18"/>
    </row>
    <row r="93" spans="1:52" ht="11.25" x14ac:dyDescent="0.2">
      <c r="AF93" s="18"/>
    </row>
    <row r="94" spans="1:52" ht="11.25" x14ac:dyDescent="0.2">
      <c r="AF94" s="18"/>
    </row>
    <row r="95" spans="1:52" ht="11.25" x14ac:dyDescent="0.2">
      <c r="AF95" s="18"/>
    </row>
    <row r="96" spans="1:52" ht="11.25" x14ac:dyDescent="0.2">
      <c r="AF96" s="18"/>
    </row>
    <row r="97" spans="32:32" ht="11.25" x14ac:dyDescent="0.2">
      <c r="AF97" s="18"/>
    </row>
    <row r="98" spans="32:32" ht="11.25" x14ac:dyDescent="0.2">
      <c r="AF98" s="18"/>
    </row>
    <row r="99" spans="32:32" ht="11.25" x14ac:dyDescent="0.2">
      <c r="AF99" s="18"/>
    </row>
    <row r="100" spans="32:32" ht="11.25" x14ac:dyDescent="0.2">
      <c r="AF100" s="18"/>
    </row>
  </sheetData>
  <sheetProtection sheet="1" objects="1" scenarios="1" formatCells="0" formatColumns="0" formatRows="0"/>
  <conditionalFormatting sqref="B9:B61">
    <cfRule type="cellIs" dxfId="64" priority="1" stopIfTrue="1" operator="equal">
      <formula>0</formula>
    </cfRule>
  </conditionalFormatting>
  <dataValidations count="1">
    <dataValidation showInputMessage="1" showErrorMessage="1" sqref="B9:B60"/>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A1:AZ100"/>
  <sheetViews>
    <sheetView zoomScale="80" zoomScaleNormal="80" workbookViewId="0">
      <selection activeCell="B3" sqref="B3"/>
    </sheetView>
  </sheetViews>
  <sheetFormatPr defaultRowHeight="15" x14ac:dyDescent="0.25"/>
  <cols>
    <col min="1" max="1" width="8" style="41" customWidth="1"/>
    <col min="2" max="2" width="26.140625" style="18" customWidth="1"/>
    <col min="3" max="3" width="9.85546875" style="138" customWidth="1"/>
    <col min="4" max="4" width="7" style="18" customWidth="1"/>
    <col min="5" max="5" width="7.140625" style="225" customWidth="1"/>
    <col min="6" max="6" width="8.28515625" style="53" customWidth="1"/>
    <col min="7" max="7" width="7.140625" style="225" customWidth="1"/>
    <col min="8" max="8" width="8.28515625" style="53" customWidth="1"/>
    <col min="9" max="9" width="7.140625" style="225" customWidth="1"/>
    <col min="10" max="10" width="8.28515625" style="53" customWidth="1"/>
    <col min="11" max="11" width="7.140625" style="225" customWidth="1"/>
    <col min="12" max="12" width="8.28515625" style="53" customWidth="1"/>
    <col min="13" max="13" width="7.140625" style="225" customWidth="1"/>
    <col min="14" max="14" width="8.28515625" style="53" customWidth="1"/>
    <col min="15" max="15" width="7.140625" style="225" customWidth="1"/>
    <col min="16" max="16" width="8.28515625" style="53" customWidth="1"/>
    <col min="17" max="17" width="7.140625" style="225" customWidth="1"/>
    <col min="18" max="18" width="8.28515625" style="53" customWidth="1"/>
    <col min="19" max="19" width="7.140625" style="225" customWidth="1"/>
    <col min="20" max="20" width="8.28515625" style="53" customWidth="1"/>
    <col min="21" max="21" width="7.140625" style="225" customWidth="1"/>
    <col min="22" max="22" width="8.28515625" style="53" customWidth="1"/>
    <col min="23" max="23" width="7.140625" style="225" customWidth="1"/>
    <col min="24" max="24" width="8.28515625" style="53" customWidth="1"/>
    <col min="25" max="25" width="7.85546875" style="225" customWidth="1"/>
    <col min="26" max="26" width="8.28515625" style="53" customWidth="1"/>
    <col min="27" max="27" width="7.140625" style="225" customWidth="1"/>
    <col min="28" max="28" width="8.28515625" style="53" customWidth="1"/>
    <col min="29" max="29" width="15.7109375" style="53" customWidth="1"/>
    <col min="30" max="30" width="7.28515625" style="120" customWidth="1"/>
    <col min="31" max="31" width="6.7109375" style="108" customWidth="1"/>
    <col min="32" max="32" width="9.140625" style="202"/>
    <col min="33" max="33" width="7.42578125" style="18" customWidth="1"/>
    <col min="34" max="34" width="5.7109375" style="17" customWidth="1"/>
    <col min="35" max="35" width="6.5703125" style="18" customWidth="1"/>
    <col min="36" max="16384" width="9.140625" style="18"/>
  </cols>
  <sheetData>
    <row r="1" spans="1:35" x14ac:dyDescent="0.25">
      <c r="B1" s="153" t="str">
        <f>Manage!C3</f>
        <v>BUSINESS PLANNING FOR HEALTH:  MSH</v>
      </c>
      <c r="C1" s="102"/>
      <c r="D1" s="103"/>
      <c r="AD1" s="104"/>
      <c r="AE1" s="53"/>
    </row>
    <row r="2" spans="1:35" x14ac:dyDescent="0.25">
      <c r="B2" s="154" t="str">
        <f>Manage!C5</f>
        <v>Step 5:  Manage the Launch</v>
      </c>
      <c r="C2" s="129"/>
      <c r="D2" s="103"/>
      <c r="F2" s="106"/>
      <c r="AC2" s="107"/>
      <c r="AD2" s="104"/>
    </row>
    <row r="3" spans="1:35" x14ac:dyDescent="0.25">
      <c r="B3" s="109"/>
      <c r="C3" s="129"/>
      <c r="D3" s="103"/>
      <c r="F3" s="106"/>
      <c r="G3" s="238"/>
      <c r="H3" s="34"/>
      <c r="I3" s="238"/>
      <c r="J3" s="34"/>
      <c r="K3" s="238"/>
      <c r="L3" s="34"/>
      <c r="M3" s="238"/>
      <c r="N3" s="34"/>
      <c r="O3" s="238"/>
      <c r="P3" s="34"/>
      <c r="Q3" s="238"/>
      <c r="R3" s="34"/>
      <c r="S3" s="238"/>
      <c r="T3" s="34"/>
      <c r="U3" s="238"/>
      <c r="V3" s="34"/>
      <c r="W3" s="238"/>
      <c r="X3" s="34"/>
      <c r="Y3" s="238"/>
      <c r="Z3" s="34"/>
      <c r="AA3" s="240"/>
      <c r="AB3" s="34"/>
      <c r="AC3" s="107"/>
      <c r="AD3" s="110"/>
      <c r="AE3" s="59"/>
    </row>
    <row r="4" spans="1:35" s="114" customFormat="1" ht="12.2" customHeight="1" x14ac:dyDescent="0.2">
      <c r="A4" s="111"/>
      <c r="B4" s="112"/>
      <c r="C4" s="130"/>
      <c r="D4" s="57"/>
      <c r="E4" s="226">
        <f>'Basic Information'!D17</f>
        <v>42964</v>
      </c>
      <c r="F4" s="205"/>
      <c r="G4" s="226">
        <f>'Basic Information'!E17</f>
        <v>42995</v>
      </c>
      <c r="H4" s="205"/>
      <c r="I4" s="226">
        <f>'Basic Information'!F17</f>
        <v>43025</v>
      </c>
      <c r="J4" s="205"/>
      <c r="K4" s="226">
        <f>'Basic Information'!G17</f>
        <v>43056</v>
      </c>
      <c r="L4" s="205"/>
      <c r="M4" s="226">
        <f>'Basic Information'!H17</f>
        <v>43086</v>
      </c>
      <c r="N4" s="205"/>
      <c r="O4" s="226">
        <f>'Basic Information'!I17</f>
        <v>43117</v>
      </c>
      <c r="P4" s="205"/>
      <c r="Q4" s="226">
        <f>'Basic Information'!J17</f>
        <v>43148</v>
      </c>
      <c r="R4" s="205"/>
      <c r="S4" s="226">
        <f>'Basic Information'!K17</f>
        <v>43176</v>
      </c>
      <c r="T4" s="205"/>
      <c r="U4" s="226">
        <f>'Basic Information'!L17</f>
        <v>43207</v>
      </c>
      <c r="V4" s="205"/>
      <c r="W4" s="226">
        <f>'Basic Information'!M17</f>
        <v>43237</v>
      </c>
      <c r="X4" s="205"/>
      <c r="Y4" s="226">
        <f>'Basic Information'!N17</f>
        <v>43268</v>
      </c>
      <c r="Z4" s="205"/>
      <c r="AA4" s="226">
        <f>'Basic Information'!O17</f>
        <v>43298</v>
      </c>
      <c r="AB4" s="205"/>
      <c r="AC4" s="58" t="s">
        <v>15</v>
      </c>
      <c r="AD4" s="59"/>
      <c r="AE4" s="59"/>
      <c r="AH4" s="113"/>
    </row>
    <row r="5" spans="1:35" s="48" customFormat="1" ht="12.75" customHeight="1" x14ac:dyDescent="0.2">
      <c r="A5" s="115"/>
      <c r="B5" s="116"/>
      <c r="C5" s="131"/>
      <c r="D5" s="60"/>
      <c r="E5" s="61"/>
      <c r="F5" s="241"/>
      <c r="G5" s="61"/>
      <c r="H5" s="241"/>
      <c r="I5" s="61"/>
      <c r="J5" s="241"/>
      <c r="K5" s="61"/>
      <c r="L5" s="241"/>
      <c r="M5" s="61"/>
      <c r="N5" s="241"/>
      <c r="O5" s="61"/>
      <c r="P5" s="241"/>
      <c r="Q5" s="61"/>
      <c r="R5" s="241"/>
      <c r="S5" s="61"/>
      <c r="T5" s="241"/>
      <c r="U5" s="61"/>
      <c r="V5" s="241"/>
      <c r="W5" s="61"/>
      <c r="X5" s="241"/>
      <c r="Y5" s="61"/>
      <c r="Z5" s="241"/>
      <c r="AA5" s="61"/>
      <c r="AB5" s="62"/>
      <c r="AC5" s="63"/>
      <c r="AD5" s="64"/>
      <c r="AE5" s="64"/>
      <c r="AH5" s="117"/>
    </row>
    <row r="6" spans="1:35" ht="21.75" customHeight="1" x14ac:dyDescent="0.25">
      <c r="B6" s="118" t="s">
        <v>18</v>
      </c>
      <c r="C6" s="132"/>
      <c r="D6" s="65"/>
      <c r="E6" s="227" t="s">
        <v>24</v>
      </c>
      <c r="F6" s="66" t="s">
        <v>20</v>
      </c>
      <c r="G6" s="227" t="s">
        <v>24</v>
      </c>
      <c r="H6" s="66" t="s">
        <v>20</v>
      </c>
      <c r="I6" s="227" t="s">
        <v>24</v>
      </c>
      <c r="J6" s="66" t="s">
        <v>20</v>
      </c>
      <c r="K6" s="227" t="s">
        <v>24</v>
      </c>
      <c r="L6" s="66" t="s">
        <v>20</v>
      </c>
      <c r="M6" s="227" t="s">
        <v>24</v>
      </c>
      <c r="N6" s="66" t="s">
        <v>20</v>
      </c>
      <c r="O6" s="227" t="s">
        <v>24</v>
      </c>
      <c r="P6" s="66" t="s">
        <v>20</v>
      </c>
      <c r="Q6" s="227" t="s">
        <v>24</v>
      </c>
      <c r="R6" s="66" t="s">
        <v>20</v>
      </c>
      <c r="S6" s="227" t="s">
        <v>24</v>
      </c>
      <c r="T6" s="66" t="s">
        <v>20</v>
      </c>
      <c r="U6" s="227" t="s">
        <v>24</v>
      </c>
      <c r="V6" s="66" t="s">
        <v>20</v>
      </c>
      <c r="W6" s="227" t="s">
        <v>24</v>
      </c>
      <c r="X6" s="66" t="s">
        <v>20</v>
      </c>
      <c r="Y6" s="227" t="s">
        <v>24</v>
      </c>
      <c r="Z6" s="66" t="s">
        <v>20</v>
      </c>
      <c r="AA6" s="227" t="s">
        <v>24</v>
      </c>
      <c r="AB6" s="66" t="s">
        <v>20</v>
      </c>
      <c r="AC6" s="67" t="s">
        <v>21</v>
      </c>
      <c r="AD6" s="273" t="s">
        <v>24</v>
      </c>
      <c r="AE6" s="68" t="s">
        <v>22</v>
      </c>
      <c r="AG6" s="119"/>
      <c r="AH6" s="163" t="s">
        <v>31</v>
      </c>
      <c r="AI6" s="164" t="s">
        <v>31</v>
      </c>
    </row>
    <row r="7" spans="1:35" ht="12.2" customHeight="1" x14ac:dyDescent="0.25">
      <c r="B7" s="43"/>
      <c r="C7" s="133"/>
      <c r="D7" s="44"/>
      <c r="E7" s="228"/>
      <c r="F7" s="45"/>
      <c r="G7" s="228"/>
      <c r="H7" s="45"/>
      <c r="I7" s="228"/>
      <c r="J7" s="45"/>
      <c r="K7" s="228"/>
      <c r="L7" s="45"/>
      <c r="M7" s="228"/>
      <c r="N7" s="45"/>
      <c r="O7" s="228"/>
      <c r="P7" s="45"/>
      <c r="Q7" s="228"/>
      <c r="R7" s="45"/>
      <c r="S7" s="228"/>
      <c r="T7" s="45"/>
      <c r="U7" s="228"/>
      <c r="V7" s="45"/>
      <c r="W7" s="228"/>
      <c r="X7" s="45"/>
      <c r="Y7" s="228"/>
      <c r="Z7" s="45"/>
      <c r="AA7" s="228"/>
      <c r="AB7" s="45"/>
      <c r="AC7" s="69"/>
      <c r="AD7" s="70"/>
      <c r="AE7" s="29"/>
      <c r="AH7" s="165"/>
      <c r="AI7" s="166"/>
    </row>
    <row r="8" spans="1:35" ht="12.2" customHeight="1" x14ac:dyDescent="0.25">
      <c r="A8" s="204"/>
      <c r="B8" s="43" t="s">
        <v>109</v>
      </c>
      <c r="C8" s="133"/>
      <c r="D8" s="278"/>
      <c r="E8" s="233">
        <f>$AD8/12</f>
        <v>18.333333333333332</v>
      </c>
      <c r="F8" s="274"/>
      <c r="G8" s="233">
        <f>$AD8/12</f>
        <v>18.333333333333332</v>
      </c>
      <c r="H8" s="274"/>
      <c r="I8" s="233">
        <f>$AD8/12</f>
        <v>18.333333333333332</v>
      </c>
      <c r="J8" s="274"/>
      <c r="K8" s="233">
        <f>$AD8/12</f>
        <v>18.333333333333332</v>
      </c>
      <c r="L8" s="274"/>
      <c r="M8" s="233">
        <f>$AD8/12</f>
        <v>18.333333333333332</v>
      </c>
      <c r="N8" s="274"/>
      <c r="O8" s="233">
        <f>$AD8/12</f>
        <v>18.333333333333332</v>
      </c>
      <c r="P8" s="274"/>
      <c r="Q8" s="233">
        <f>$AD8/12</f>
        <v>18.333333333333332</v>
      </c>
      <c r="R8" s="274"/>
      <c r="S8" s="233">
        <f>$AD8/12</f>
        <v>18.333333333333332</v>
      </c>
      <c r="T8" s="274"/>
      <c r="U8" s="233">
        <f>$AD8/12</f>
        <v>18.333333333333332</v>
      </c>
      <c r="V8" s="274"/>
      <c r="W8" s="233">
        <f>$AD8/12</f>
        <v>18.333333333333332</v>
      </c>
      <c r="X8" s="274"/>
      <c r="Y8" s="233">
        <f>$AD8/12</f>
        <v>18.333333333333332</v>
      </c>
      <c r="Z8" s="274"/>
      <c r="AA8" s="233">
        <f>$AD8/12</f>
        <v>18.333333333333332</v>
      </c>
      <c r="AB8" s="274"/>
      <c r="AC8" s="275"/>
      <c r="AD8" s="276">
        <v>220</v>
      </c>
      <c r="AE8" s="277"/>
      <c r="AH8" s="167"/>
      <c r="AI8" s="166"/>
    </row>
    <row r="9" spans="1:35" ht="12.2" customHeight="1" x14ac:dyDescent="0.25">
      <c r="B9" s="203" t="str">
        <f>'Master Staff List'!C8</f>
        <v>Principal Technical Officer</v>
      </c>
      <c r="C9" s="134"/>
      <c r="D9" s="40"/>
      <c r="E9" s="228">
        <f>SUMIF(Manage!$C$15:$C$41,$B9,Manage!D$15:D$41)</f>
        <v>0</v>
      </c>
      <c r="F9" s="15">
        <f>IFERROR(VLOOKUP($B9,'Master Staff List'!$C$8:$D$57,2,FALSE),0)*E9</f>
        <v>0</v>
      </c>
      <c r="G9" s="228">
        <f>SUMIF(Manage!$C$15:$C$41,$B9,Manage!E$15:E$41)</f>
        <v>0</v>
      </c>
      <c r="H9" s="15">
        <f>IFERROR(VLOOKUP($B9,'Master Staff List'!$C$8:$D$57,2,FALSE),0)*G9</f>
        <v>0</v>
      </c>
      <c r="I9" s="228">
        <f>SUMIF(Manage!$C$15:$C$41,$B9,Manage!F$15:F$41)</f>
        <v>0</v>
      </c>
      <c r="J9" s="15">
        <f>IFERROR(VLOOKUP($B9,'Master Staff List'!$C$8:$D$57,2,FALSE),0)*I9</f>
        <v>0</v>
      </c>
      <c r="K9" s="228">
        <f>SUMIF(Manage!$C$15:$C$41,$B9,Manage!G$15:G$41)</f>
        <v>0</v>
      </c>
      <c r="L9" s="15">
        <f>IFERROR(VLOOKUP($B9,'Master Staff List'!$C$8:$D$57,2,FALSE),0)*K9</f>
        <v>0</v>
      </c>
      <c r="M9" s="228">
        <f>SUMIF(Manage!$C$15:$C$41,$B9,Manage!H$15:H$41)</f>
        <v>0</v>
      </c>
      <c r="N9" s="15">
        <f>IFERROR(VLOOKUP($B9,'Master Staff List'!$C$8:$D$57,2,FALSE),0)*M9</f>
        <v>0</v>
      </c>
      <c r="O9" s="228">
        <f>SUMIF(Manage!$C$15:$C$41,$B9,Manage!I$15:I$41)</f>
        <v>1</v>
      </c>
      <c r="P9" s="15">
        <f>IFERROR(VLOOKUP($B9,'Master Staff List'!$C$8:$D$57,2,FALSE),0)*O9</f>
        <v>500</v>
      </c>
      <c r="Q9" s="228">
        <f>SUMIF(Manage!$C$15:$C$41,$B9,Manage!J$15:J$41)</f>
        <v>0</v>
      </c>
      <c r="R9" s="15">
        <f>IFERROR(VLOOKUP($B9,'Master Staff List'!$C$8:$D$57,2,FALSE),0)*Q9</f>
        <v>0</v>
      </c>
      <c r="S9" s="228">
        <f>SUMIF(Manage!$C$15:$C$41,$B9,Manage!K$15:K$41)</f>
        <v>0</v>
      </c>
      <c r="T9" s="15">
        <f>IFERROR(VLOOKUP($B9,'Master Staff List'!$C$8:$D$57,2,FALSE),0)*S9</f>
        <v>0</v>
      </c>
      <c r="U9" s="228">
        <f>SUMIF(Manage!$C$15:$C$41,$B9,Manage!L$15:L$41)</f>
        <v>0</v>
      </c>
      <c r="V9" s="15">
        <f>IFERROR(VLOOKUP($B9,'Master Staff List'!$C$8:$D$57,2,FALSE),0)*U9</f>
        <v>0</v>
      </c>
      <c r="W9" s="228">
        <f>SUMIF(Manage!$C$15:$C$41,$B9,Manage!M$15:M$41)</f>
        <v>0</v>
      </c>
      <c r="X9" s="15">
        <f>IFERROR(VLOOKUP($B9,'Master Staff List'!$C$8:$D$57,2,FALSE),0)*W9</f>
        <v>0</v>
      </c>
      <c r="Y9" s="228">
        <f>SUMIF(Manage!$C$15:$C$41,$B9,Manage!N$15:N$41)</f>
        <v>0</v>
      </c>
      <c r="Z9" s="15">
        <f>IFERROR(VLOOKUP($B9,'Master Staff List'!$C$8:$D$57,2,FALSE),0)*Y9</f>
        <v>0</v>
      </c>
      <c r="AA9" s="228">
        <f>SUMIF(Manage!$C$15:$C$41,$B9,Manage!O$15:O$41)</f>
        <v>0</v>
      </c>
      <c r="AB9" s="15">
        <f>IFERROR(VLOOKUP($B9,'Master Staff List'!$C$8:$D$57,2,FALSE),0)*AA9</f>
        <v>0</v>
      </c>
      <c r="AC9" s="19">
        <f>SUM(F9,H9,J9,T9,V9,X9,Z9,AB9,L9,N9,P9,R9)</f>
        <v>500</v>
      </c>
      <c r="AD9" s="28">
        <f>SUM(E9,G9,I9,S9,U9,W9,Y9,AA9,K9,M9,O9,Q9)</f>
        <v>1</v>
      </c>
      <c r="AE9" s="29">
        <f>AD9/AD$8</f>
        <v>4.5454545454545452E-3</v>
      </c>
      <c r="AH9" s="168">
        <f>SUM(F9,H9,J9,L9,N9,P9,R9,T9,V9,X9,Z9,AB9)-AC9</f>
        <v>0</v>
      </c>
      <c r="AI9" s="169">
        <f>IF(AND(AD9&gt;0,AC9=0),1,0)</f>
        <v>0</v>
      </c>
    </row>
    <row r="10" spans="1:35" ht="12.2" customHeight="1" x14ac:dyDescent="0.25">
      <c r="B10" s="203" t="str">
        <f>'Master Staff List'!C9</f>
        <v>Senior Technical Officer</v>
      </c>
      <c r="C10" s="134"/>
      <c r="D10" s="40"/>
      <c r="E10" s="228">
        <f>SUMIF(Manage!$C$15:$C$41,$B10,Manage!D$15:D$41)</f>
        <v>0</v>
      </c>
      <c r="F10" s="15">
        <f>IFERROR(VLOOKUP($B10,'Master Staff List'!$C$8:$D$57,2,FALSE),0)*E10</f>
        <v>0</v>
      </c>
      <c r="G10" s="228">
        <f>SUMIF(Manage!$C$15:$C$41,$B10,Manage!E$15:E$41)</f>
        <v>0</v>
      </c>
      <c r="H10" s="15">
        <f>IFERROR(VLOOKUP($B10,'Master Staff List'!$C$8:$D$57,2,FALSE),0)*G10</f>
        <v>0</v>
      </c>
      <c r="I10" s="228">
        <f>SUMIF(Manage!$C$15:$C$41,$B10,Manage!F$15:F$41)</f>
        <v>0</v>
      </c>
      <c r="J10" s="15">
        <f>IFERROR(VLOOKUP($B10,'Master Staff List'!$C$8:$D$57,2,FALSE),0)*I10</f>
        <v>0</v>
      </c>
      <c r="K10" s="228">
        <f>SUMIF(Manage!$C$15:$C$41,$B10,Manage!G$15:G$41)</f>
        <v>0</v>
      </c>
      <c r="L10" s="15">
        <f>IFERROR(VLOOKUP($B10,'Master Staff List'!$C$8:$D$57,2,FALSE),0)*K10</f>
        <v>0</v>
      </c>
      <c r="M10" s="228">
        <f>SUMIF(Manage!$C$15:$C$41,$B10,Manage!H$15:H$41)</f>
        <v>0</v>
      </c>
      <c r="N10" s="15">
        <f>IFERROR(VLOOKUP($B10,'Master Staff List'!$C$8:$D$57,2,FALSE),0)*M10</f>
        <v>0</v>
      </c>
      <c r="O10" s="228">
        <f>SUMIF(Manage!$C$15:$C$41,$B10,Manage!I$15:I$41)</f>
        <v>1</v>
      </c>
      <c r="P10" s="15">
        <f>IFERROR(VLOOKUP($B10,'Master Staff List'!$C$8:$D$57,2,FALSE),0)*O10</f>
        <v>400</v>
      </c>
      <c r="Q10" s="228">
        <f>SUMIF(Manage!$C$15:$C$41,$B10,Manage!J$15:J$41)</f>
        <v>0</v>
      </c>
      <c r="R10" s="15">
        <f>IFERROR(VLOOKUP($B10,'Master Staff List'!$C$8:$D$57,2,FALSE),0)*Q10</f>
        <v>0</v>
      </c>
      <c r="S10" s="228">
        <f>SUMIF(Manage!$C$15:$C$41,$B10,Manage!K$15:K$41)</f>
        <v>0</v>
      </c>
      <c r="T10" s="15">
        <f>IFERROR(VLOOKUP($B10,'Master Staff List'!$C$8:$D$57,2,FALSE),0)*S10</f>
        <v>0</v>
      </c>
      <c r="U10" s="228">
        <f>SUMIF(Manage!$C$15:$C$41,$B10,Manage!L$15:L$41)</f>
        <v>0</v>
      </c>
      <c r="V10" s="15">
        <f>IFERROR(VLOOKUP($B10,'Master Staff List'!$C$8:$D$57,2,FALSE),0)*U10</f>
        <v>0</v>
      </c>
      <c r="W10" s="228">
        <f>SUMIF(Manage!$C$15:$C$41,$B10,Manage!M$15:M$41)</f>
        <v>0</v>
      </c>
      <c r="X10" s="15">
        <f>IFERROR(VLOOKUP($B10,'Master Staff List'!$C$8:$D$57,2,FALSE),0)*W10</f>
        <v>0</v>
      </c>
      <c r="Y10" s="228">
        <f>SUMIF(Manage!$C$15:$C$41,$B10,Manage!N$15:N$41)</f>
        <v>0</v>
      </c>
      <c r="Z10" s="15">
        <f>IFERROR(VLOOKUP($B10,'Master Staff List'!$C$8:$D$57,2,FALSE),0)*Y10</f>
        <v>0</v>
      </c>
      <c r="AA10" s="228">
        <f>SUMIF(Manage!$C$15:$C$41,$B10,Manage!O$15:O$41)</f>
        <v>0</v>
      </c>
      <c r="AB10" s="15">
        <f>IFERROR(VLOOKUP($B10,'Master Staff List'!$C$8:$D$57,2,FALSE),0)*AA10</f>
        <v>0</v>
      </c>
      <c r="AC10" s="19">
        <f>SUM(F10,H10,J10,T10,V10,X10,Z10,AB10,L10,N10,P10,R10)</f>
        <v>400</v>
      </c>
      <c r="AD10" s="28">
        <f>SUM(E10,G10,I10,S10,U10,W10,Y10,AA10,K10,M10,O10,Q10)</f>
        <v>1</v>
      </c>
      <c r="AE10" s="29">
        <f t="shared" ref="AE10:AE37" si="0">AD10/AD$8</f>
        <v>4.5454545454545452E-3</v>
      </c>
      <c r="AH10" s="168">
        <f t="shared" ref="AH10:AH37" si="1">SUM(F10,H10,J10,L10,N10,P10,R10,T10,V10,X10,Z10,AB10)-AC10</f>
        <v>0</v>
      </c>
      <c r="AI10" s="168">
        <f t="shared" ref="AI10:AI37" si="2">IF(AND(AD10&gt;0,AC10=0),1,0)</f>
        <v>0</v>
      </c>
    </row>
    <row r="11" spans="1:35" ht="12.2" customHeight="1" x14ac:dyDescent="0.25">
      <c r="B11" s="203" t="str">
        <f>'Master Staff List'!C10</f>
        <v>Technical Officer</v>
      </c>
      <c r="C11" s="134"/>
      <c r="D11" s="40"/>
      <c r="E11" s="228">
        <f>SUMIF(Manage!$C$15:$C$41,$B11,Manage!D$15:D$41)</f>
        <v>0</v>
      </c>
      <c r="F11" s="15">
        <f>IFERROR(VLOOKUP($B11,'Master Staff List'!$C$8:$D$57,2,FALSE),0)*E11</f>
        <v>0</v>
      </c>
      <c r="G11" s="228">
        <f>SUMIF(Manage!$C$15:$C$41,$B11,Manage!E$15:E$41)</f>
        <v>0</v>
      </c>
      <c r="H11" s="15">
        <f>IFERROR(VLOOKUP($B11,'Master Staff List'!$C$8:$D$57,2,FALSE),0)*G11</f>
        <v>0</v>
      </c>
      <c r="I11" s="228">
        <f>SUMIF(Manage!$C$15:$C$41,$B11,Manage!F$15:F$41)</f>
        <v>0</v>
      </c>
      <c r="J11" s="15">
        <f>IFERROR(VLOOKUP($B11,'Master Staff List'!$C$8:$D$57,2,FALSE),0)*I11</f>
        <v>0</v>
      </c>
      <c r="K11" s="228">
        <f>SUMIF(Manage!$C$15:$C$41,$B11,Manage!G$15:G$41)</f>
        <v>0</v>
      </c>
      <c r="L11" s="15">
        <f>IFERROR(VLOOKUP($B11,'Master Staff List'!$C$8:$D$57,2,FALSE),0)*K11</f>
        <v>0</v>
      </c>
      <c r="M11" s="228">
        <f>SUMIF(Manage!$C$15:$C$41,$B11,Manage!H$15:H$41)</f>
        <v>0</v>
      </c>
      <c r="N11" s="15">
        <f>IFERROR(VLOOKUP($B11,'Master Staff List'!$C$8:$D$57,2,FALSE),0)*M11</f>
        <v>0</v>
      </c>
      <c r="O11" s="228">
        <f>SUMIF(Manage!$C$15:$C$41,$B11,Manage!I$15:I$41)</f>
        <v>0</v>
      </c>
      <c r="P11" s="15">
        <f>IFERROR(VLOOKUP($B11,'Master Staff List'!$C$8:$D$57,2,FALSE),0)*O11</f>
        <v>0</v>
      </c>
      <c r="Q11" s="228">
        <f>SUMIF(Manage!$C$15:$C$41,$B11,Manage!J$15:J$41)</f>
        <v>0</v>
      </c>
      <c r="R11" s="15">
        <f>IFERROR(VLOOKUP($B11,'Master Staff List'!$C$8:$D$57,2,FALSE),0)*Q11</f>
        <v>0</v>
      </c>
      <c r="S11" s="228">
        <f>SUMIF(Manage!$C$15:$C$41,$B11,Manage!K$15:K$41)</f>
        <v>0</v>
      </c>
      <c r="T11" s="15">
        <f>IFERROR(VLOOKUP($B11,'Master Staff List'!$C$8:$D$57,2,FALSE),0)*S11</f>
        <v>0</v>
      </c>
      <c r="U11" s="228">
        <f>SUMIF(Manage!$C$15:$C$41,$B11,Manage!L$15:L$41)</f>
        <v>0</v>
      </c>
      <c r="V11" s="15">
        <f>IFERROR(VLOOKUP($B11,'Master Staff List'!$C$8:$D$57,2,FALSE),0)*U11</f>
        <v>0</v>
      </c>
      <c r="W11" s="228">
        <f>SUMIF(Manage!$C$15:$C$41,$B11,Manage!M$15:M$41)</f>
        <v>0</v>
      </c>
      <c r="X11" s="15">
        <f>IFERROR(VLOOKUP($B11,'Master Staff List'!$C$8:$D$57,2,FALSE),0)*W11</f>
        <v>0</v>
      </c>
      <c r="Y11" s="228">
        <f>SUMIF(Manage!$C$15:$C$41,$B11,Manage!N$15:N$41)</f>
        <v>0</v>
      </c>
      <c r="Z11" s="15">
        <f>IFERROR(VLOOKUP($B11,'Master Staff List'!$C$8:$D$57,2,FALSE),0)*Y11</f>
        <v>0</v>
      </c>
      <c r="AA11" s="228">
        <f>SUMIF(Manage!$C$15:$C$41,$B11,Manage!O$15:O$41)</f>
        <v>0</v>
      </c>
      <c r="AB11" s="15">
        <f>IFERROR(VLOOKUP($B11,'Master Staff List'!$C$8:$D$57,2,FALSE),0)*AA11</f>
        <v>0</v>
      </c>
      <c r="AC11" s="19">
        <f>SUM(F11,H11,J11,T11,V11,X11,Z11,AB11,L11,N11,P11,R11)</f>
        <v>0</v>
      </c>
      <c r="AD11" s="28">
        <f>SUM(E11,G11,I11,S11,U11,W11,Y11,AA11,K11,M11,O11,Q11)</f>
        <v>0</v>
      </c>
      <c r="AE11" s="29">
        <f t="shared" si="0"/>
        <v>0</v>
      </c>
      <c r="AH11" s="168">
        <f t="shared" si="1"/>
        <v>0</v>
      </c>
      <c r="AI11" s="168">
        <f t="shared" si="2"/>
        <v>0</v>
      </c>
    </row>
    <row r="12" spans="1:35" ht="12.2" customHeight="1" x14ac:dyDescent="0.25">
      <c r="B12" s="203" t="str">
        <f>'Master Staff List'!C11</f>
        <v>Content Expert</v>
      </c>
      <c r="C12" s="134"/>
      <c r="D12" s="40"/>
      <c r="E12" s="228">
        <f>SUMIF(Manage!$C$15:$C$41,$B12,Manage!D$15:D$41)</f>
        <v>0</v>
      </c>
      <c r="F12" s="15">
        <f>IFERROR(VLOOKUP($B12,'Master Staff List'!$C$8:$D$57,2,FALSE),0)*E12</f>
        <v>0</v>
      </c>
      <c r="G12" s="228">
        <f>SUMIF(Manage!$C$15:$C$41,$B12,Manage!E$15:E$41)</f>
        <v>0</v>
      </c>
      <c r="H12" s="15">
        <f>IFERROR(VLOOKUP($B12,'Master Staff List'!$C$8:$D$57,2,FALSE),0)*G12</f>
        <v>0</v>
      </c>
      <c r="I12" s="228">
        <f>SUMIF(Manage!$C$15:$C$41,$B12,Manage!F$15:F$41)</f>
        <v>0</v>
      </c>
      <c r="J12" s="15">
        <f>IFERROR(VLOOKUP($B12,'Master Staff List'!$C$8:$D$57,2,FALSE),0)*I12</f>
        <v>0</v>
      </c>
      <c r="K12" s="228">
        <f>SUMIF(Manage!$C$15:$C$41,$B12,Manage!G$15:G$41)</f>
        <v>0</v>
      </c>
      <c r="L12" s="15">
        <f>IFERROR(VLOOKUP($B12,'Master Staff List'!$C$8:$D$57,2,FALSE),0)*K12</f>
        <v>0</v>
      </c>
      <c r="M12" s="228">
        <f>SUMIF(Manage!$C$15:$C$41,$B12,Manage!H$15:H$41)</f>
        <v>0</v>
      </c>
      <c r="N12" s="15">
        <f>IFERROR(VLOOKUP($B12,'Master Staff List'!$C$8:$D$57,2,FALSE),0)*M12</f>
        <v>0</v>
      </c>
      <c r="O12" s="228">
        <f>SUMIF(Manage!$C$15:$C$41,$B12,Manage!I$15:I$41)</f>
        <v>1</v>
      </c>
      <c r="P12" s="15">
        <f>IFERROR(VLOOKUP($B12,'Master Staff List'!$C$8:$D$57,2,FALSE),0)*O12</f>
        <v>450</v>
      </c>
      <c r="Q12" s="228">
        <f>SUMIF(Manage!$C$15:$C$41,$B12,Manage!J$15:J$41)</f>
        <v>0</v>
      </c>
      <c r="R12" s="15">
        <f>IFERROR(VLOOKUP($B12,'Master Staff List'!$C$8:$D$57,2,FALSE),0)*Q12</f>
        <v>0</v>
      </c>
      <c r="S12" s="228">
        <f>SUMIF(Manage!$C$15:$C$41,$B12,Manage!K$15:K$41)</f>
        <v>0</v>
      </c>
      <c r="T12" s="15">
        <f>IFERROR(VLOOKUP($B12,'Master Staff List'!$C$8:$D$57,2,FALSE),0)*S12</f>
        <v>0</v>
      </c>
      <c r="U12" s="228">
        <f>SUMIF(Manage!$C$15:$C$41,$B12,Manage!L$15:L$41)</f>
        <v>0</v>
      </c>
      <c r="V12" s="15">
        <f>IFERROR(VLOOKUP($B12,'Master Staff List'!$C$8:$D$57,2,FALSE),0)*U12</f>
        <v>0</v>
      </c>
      <c r="W12" s="228">
        <f>SUMIF(Manage!$C$15:$C$41,$B12,Manage!M$15:M$41)</f>
        <v>0</v>
      </c>
      <c r="X12" s="15">
        <f>IFERROR(VLOOKUP($B12,'Master Staff List'!$C$8:$D$57,2,FALSE),0)*W12</f>
        <v>0</v>
      </c>
      <c r="Y12" s="228">
        <f>SUMIF(Manage!$C$15:$C$41,$B12,Manage!N$15:N$41)</f>
        <v>0</v>
      </c>
      <c r="Z12" s="15">
        <f>IFERROR(VLOOKUP($B12,'Master Staff List'!$C$8:$D$57,2,FALSE),0)*Y12</f>
        <v>0</v>
      </c>
      <c r="AA12" s="228">
        <f>SUMIF(Manage!$C$15:$C$41,$B12,Manage!O$15:O$41)</f>
        <v>0</v>
      </c>
      <c r="AB12" s="15">
        <f>IFERROR(VLOOKUP($B12,'Master Staff List'!$C$8:$D$57,2,FALSE),0)*AA12</f>
        <v>0</v>
      </c>
      <c r="AC12" s="19">
        <f>SUM(F12,H12,J12,T12,V12,X12,Z12,AB12,L12,N12,P12,R12)</f>
        <v>450</v>
      </c>
      <c r="AD12" s="28">
        <f>SUM(E12,G12,I12,S12,U12,W12,Y12,AA12,K12,M12,O12,Q12)</f>
        <v>1</v>
      </c>
      <c r="AE12" s="29">
        <f t="shared" si="0"/>
        <v>4.5454545454545452E-3</v>
      </c>
      <c r="AH12" s="168">
        <f t="shared" si="1"/>
        <v>0</v>
      </c>
      <c r="AI12" s="168">
        <f t="shared" si="2"/>
        <v>0</v>
      </c>
    </row>
    <row r="13" spans="1:35" ht="12.2" customHeight="1" x14ac:dyDescent="0.25">
      <c r="B13" s="203" t="str">
        <f>'Master Staff List'!C12</f>
        <v>Vice President</v>
      </c>
      <c r="C13" s="134"/>
      <c r="D13" s="40"/>
      <c r="E13" s="228">
        <f>SUMIF(Manage!$C$15:$C$41,$B13,Manage!D$15:D$41)</f>
        <v>0</v>
      </c>
      <c r="F13" s="15">
        <f>IFERROR(VLOOKUP($B13,'Master Staff List'!$C$8:$D$57,2,FALSE),0)*E13</f>
        <v>0</v>
      </c>
      <c r="G13" s="228">
        <f>SUMIF(Manage!$C$15:$C$41,$B13,Manage!E$15:E$41)</f>
        <v>0</v>
      </c>
      <c r="H13" s="15">
        <f>IFERROR(VLOOKUP($B13,'Master Staff List'!$C$8:$D$57,2,FALSE),0)*G13</f>
        <v>0</v>
      </c>
      <c r="I13" s="228">
        <f>SUMIF(Manage!$C$15:$C$41,$B13,Manage!F$15:F$41)</f>
        <v>0</v>
      </c>
      <c r="J13" s="15">
        <f>IFERROR(VLOOKUP($B13,'Master Staff List'!$C$8:$D$57,2,FALSE),0)*I13</f>
        <v>0</v>
      </c>
      <c r="K13" s="228">
        <f>SUMIF(Manage!$C$15:$C$41,$B13,Manage!G$15:G$41)</f>
        <v>0</v>
      </c>
      <c r="L13" s="15">
        <f>IFERROR(VLOOKUP($B13,'Master Staff List'!$C$8:$D$57,2,FALSE),0)*K13</f>
        <v>0</v>
      </c>
      <c r="M13" s="228">
        <f>SUMIF(Manage!$C$15:$C$41,$B13,Manage!H$15:H$41)</f>
        <v>0</v>
      </c>
      <c r="N13" s="15">
        <f>IFERROR(VLOOKUP($B13,'Master Staff List'!$C$8:$D$57,2,FALSE),0)*M13</f>
        <v>0</v>
      </c>
      <c r="O13" s="228">
        <f>SUMIF(Manage!$C$15:$C$41,$B13,Manage!I$15:I$41)</f>
        <v>1</v>
      </c>
      <c r="P13" s="15">
        <f>IFERROR(VLOOKUP($B13,'Master Staff List'!$C$8:$D$57,2,FALSE),0)*O13</f>
        <v>600</v>
      </c>
      <c r="Q13" s="228">
        <f>SUMIF(Manage!$C$15:$C$41,$B13,Manage!J$15:J$41)</f>
        <v>0</v>
      </c>
      <c r="R13" s="15">
        <f>IFERROR(VLOOKUP($B13,'Master Staff List'!$C$8:$D$57,2,FALSE),0)*Q13</f>
        <v>0</v>
      </c>
      <c r="S13" s="228">
        <f>SUMIF(Manage!$C$15:$C$41,$B13,Manage!K$15:K$41)</f>
        <v>0</v>
      </c>
      <c r="T13" s="15">
        <f>IFERROR(VLOOKUP($B13,'Master Staff List'!$C$8:$D$57,2,FALSE),0)*S13</f>
        <v>0</v>
      </c>
      <c r="U13" s="228">
        <f>SUMIF(Manage!$C$15:$C$41,$B13,Manage!L$15:L$41)</f>
        <v>0</v>
      </c>
      <c r="V13" s="15">
        <f>IFERROR(VLOOKUP($B13,'Master Staff List'!$C$8:$D$57,2,FALSE),0)*U13</f>
        <v>0</v>
      </c>
      <c r="W13" s="228">
        <f>SUMIF(Manage!$C$15:$C$41,$B13,Manage!M$15:M$41)</f>
        <v>0</v>
      </c>
      <c r="X13" s="15">
        <f>IFERROR(VLOOKUP($B13,'Master Staff List'!$C$8:$D$57,2,FALSE),0)*W13</f>
        <v>0</v>
      </c>
      <c r="Y13" s="228">
        <f>SUMIF(Manage!$C$15:$C$41,$B13,Manage!N$15:N$41)</f>
        <v>0</v>
      </c>
      <c r="Z13" s="15">
        <f>IFERROR(VLOOKUP($B13,'Master Staff List'!$C$8:$D$57,2,FALSE),0)*Y13</f>
        <v>0</v>
      </c>
      <c r="AA13" s="228">
        <f>SUMIF(Manage!$C$15:$C$41,$B13,Manage!O$15:O$41)</f>
        <v>0</v>
      </c>
      <c r="AB13" s="15">
        <f>IFERROR(VLOOKUP($B13,'Master Staff List'!$C$8:$D$57,2,FALSE),0)*AA13</f>
        <v>0</v>
      </c>
      <c r="AC13" s="19">
        <f t="shared" ref="AC13:AC40" si="3">SUM(F13,H13,J13,T13,V13,X13,Z13,AB13,L13,N13,P13,R13)</f>
        <v>600</v>
      </c>
      <c r="AD13" s="28">
        <f t="shared" ref="AD13:AD40" si="4">SUM(E13,G13,I13,S13,U13,W13,Y13,AA13,K13,M13,O13,Q13)</f>
        <v>1</v>
      </c>
      <c r="AE13" s="29">
        <f t="shared" si="0"/>
        <v>4.5454545454545452E-3</v>
      </c>
      <c r="AH13" s="168">
        <f t="shared" si="1"/>
        <v>0</v>
      </c>
      <c r="AI13" s="168">
        <f t="shared" si="2"/>
        <v>0</v>
      </c>
    </row>
    <row r="14" spans="1:35" ht="12.2" customHeight="1" x14ac:dyDescent="0.25">
      <c r="B14" s="203" t="str">
        <f>'Master Staff List'!C13</f>
        <v>Platform Developer</v>
      </c>
      <c r="C14" s="134"/>
      <c r="D14" s="40"/>
      <c r="E14" s="228">
        <f>SUMIF(Manage!$C$15:$C$41,$B14,Manage!D$15:D$41)</f>
        <v>0</v>
      </c>
      <c r="F14" s="15">
        <f>IFERROR(VLOOKUP($B14,'Master Staff List'!$C$8:$D$57,2,FALSE),0)*E14</f>
        <v>0</v>
      </c>
      <c r="G14" s="228">
        <f>SUMIF(Manage!$C$15:$C$41,$B14,Manage!E$15:E$41)</f>
        <v>0</v>
      </c>
      <c r="H14" s="15">
        <f>IFERROR(VLOOKUP($B14,'Master Staff List'!$C$8:$D$57,2,FALSE),0)*G14</f>
        <v>0</v>
      </c>
      <c r="I14" s="228">
        <f>SUMIF(Manage!$C$15:$C$41,$B14,Manage!F$15:F$41)</f>
        <v>0</v>
      </c>
      <c r="J14" s="15">
        <f>IFERROR(VLOOKUP($B14,'Master Staff List'!$C$8:$D$57,2,FALSE),0)*I14</f>
        <v>0</v>
      </c>
      <c r="K14" s="228">
        <f>SUMIF(Manage!$C$15:$C$41,$B14,Manage!G$15:G$41)</f>
        <v>0</v>
      </c>
      <c r="L14" s="15">
        <f>IFERROR(VLOOKUP($B14,'Master Staff List'!$C$8:$D$57,2,FALSE),0)*K14</f>
        <v>0</v>
      </c>
      <c r="M14" s="228">
        <f>SUMIF(Manage!$C$15:$C$41,$B14,Manage!H$15:H$41)</f>
        <v>0</v>
      </c>
      <c r="N14" s="15">
        <f>IFERROR(VLOOKUP($B14,'Master Staff List'!$C$8:$D$57,2,FALSE),0)*M14</f>
        <v>0</v>
      </c>
      <c r="O14" s="228">
        <f>SUMIF(Manage!$C$15:$C$41,$B14,Manage!I$15:I$41)</f>
        <v>1</v>
      </c>
      <c r="P14" s="15">
        <f>IFERROR(VLOOKUP($B14,'Master Staff List'!$C$8:$D$57,2,FALSE),0)*O14</f>
        <v>400</v>
      </c>
      <c r="Q14" s="228">
        <f>SUMIF(Manage!$C$15:$C$41,$B14,Manage!J$15:J$41)</f>
        <v>0</v>
      </c>
      <c r="R14" s="15">
        <f>IFERROR(VLOOKUP($B14,'Master Staff List'!$C$8:$D$57,2,FALSE),0)*Q14</f>
        <v>0</v>
      </c>
      <c r="S14" s="228">
        <f>SUMIF(Manage!$C$15:$C$41,$B14,Manage!K$15:K$41)</f>
        <v>0</v>
      </c>
      <c r="T14" s="15">
        <f>IFERROR(VLOOKUP($B14,'Master Staff List'!$C$8:$D$57,2,FALSE),0)*S14</f>
        <v>0</v>
      </c>
      <c r="U14" s="228">
        <f>SUMIF(Manage!$C$15:$C$41,$B14,Manage!L$15:L$41)</f>
        <v>0</v>
      </c>
      <c r="V14" s="15">
        <f>IFERROR(VLOOKUP($B14,'Master Staff List'!$C$8:$D$57,2,FALSE),0)*U14</f>
        <v>0</v>
      </c>
      <c r="W14" s="228">
        <f>SUMIF(Manage!$C$15:$C$41,$B14,Manage!M$15:M$41)</f>
        <v>0</v>
      </c>
      <c r="X14" s="15">
        <f>IFERROR(VLOOKUP($B14,'Master Staff List'!$C$8:$D$57,2,FALSE),0)*W14</f>
        <v>0</v>
      </c>
      <c r="Y14" s="228">
        <f>SUMIF(Manage!$C$15:$C$41,$B14,Manage!N$15:N$41)</f>
        <v>0</v>
      </c>
      <c r="Z14" s="15">
        <f>IFERROR(VLOOKUP($B14,'Master Staff List'!$C$8:$D$57,2,FALSE),0)*Y14</f>
        <v>0</v>
      </c>
      <c r="AA14" s="228">
        <f>SUMIF(Manage!$C$15:$C$41,$B14,Manage!O$15:O$41)</f>
        <v>0</v>
      </c>
      <c r="AB14" s="15">
        <f>IFERROR(VLOOKUP($B14,'Master Staff List'!$C$8:$D$57,2,FALSE),0)*AA14</f>
        <v>0</v>
      </c>
      <c r="AC14" s="19">
        <f t="shared" si="3"/>
        <v>400</v>
      </c>
      <c r="AD14" s="28">
        <f t="shared" si="4"/>
        <v>1</v>
      </c>
      <c r="AE14" s="29">
        <f t="shared" si="0"/>
        <v>4.5454545454545452E-3</v>
      </c>
      <c r="AH14" s="168">
        <f t="shared" si="1"/>
        <v>0</v>
      </c>
      <c r="AI14" s="168">
        <f t="shared" si="2"/>
        <v>0</v>
      </c>
    </row>
    <row r="15" spans="1:35" ht="12.2" customHeight="1" x14ac:dyDescent="0.25">
      <c r="B15" s="203" t="str">
        <f>'Master Staff List'!C14</f>
        <v>TBD Staff Name 7</v>
      </c>
      <c r="C15" s="134"/>
      <c r="D15" s="40"/>
      <c r="E15" s="228">
        <f>SUMIF(Manage!$C$15:$C$41,$B15,Manage!D$15:D$41)</f>
        <v>0</v>
      </c>
      <c r="F15" s="15">
        <f>IFERROR(VLOOKUP($B15,'Master Staff List'!$C$8:$D$57,2,FALSE),0)*E15</f>
        <v>0</v>
      </c>
      <c r="G15" s="228">
        <f>SUMIF(Manage!$C$15:$C$41,$B15,Manage!E$15:E$41)</f>
        <v>0</v>
      </c>
      <c r="H15" s="15">
        <f>IFERROR(VLOOKUP($B15,'Master Staff List'!$C$8:$D$57,2,FALSE),0)*G15</f>
        <v>0</v>
      </c>
      <c r="I15" s="228">
        <f>SUMIF(Manage!$C$15:$C$41,$B15,Manage!F$15:F$41)</f>
        <v>0</v>
      </c>
      <c r="J15" s="15">
        <f>IFERROR(VLOOKUP($B15,'Master Staff List'!$C$8:$D$57,2,FALSE),0)*I15</f>
        <v>0</v>
      </c>
      <c r="K15" s="228">
        <f>SUMIF(Manage!$C$15:$C$41,$B15,Manage!G$15:G$41)</f>
        <v>0</v>
      </c>
      <c r="L15" s="15">
        <f>IFERROR(VLOOKUP($B15,'Master Staff List'!$C$8:$D$57,2,FALSE),0)*K15</f>
        <v>0</v>
      </c>
      <c r="M15" s="228">
        <f>SUMIF(Manage!$C$15:$C$41,$B15,Manage!H$15:H$41)</f>
        <v>0</v>
      </c>
      <c r="N15" s="15">
        <f>IFERROR(VLOOKUP($B15,'Master Staff List'!$C$8:$D$57,2,FALSE),0)*M15</f>
        <v>0</v>
      </c>
      <c r="O15" s="228">
        <f>SUMIF(Manage!$C$15:$C$41,$B15,Manage!I$15:I$41)</f>
        <v>0</v>
      </c>
      <c r="P15" s="15">
        <f>IFERROR(VLOOKUP($B15,'Master Staff List'!$C$8:$D$57,2,FALSE),0)*O15</f>
        <v>0</v>
      </c>
      <c r="Q15" s="228">
        <f>SUMIF(Manage!$C$15:$C$41,$B15,Manage!J$15:J$41)</f>
        <v>0</v>
      </c>
      <c r="R15" s="15">
        <f>IFERROR(VLOOKUP($B15,'Master Staff List'!$C$8:$D$57,2,FALSE),0)*Q15</f>
        <v>0</v>
      </c>
      <c r="S15" s="228">
        <f>SUMIF(Manage!$C$15:$C$41,$B15,Manage!K$15:K$41)</f>
        <v>0</v>
      </c>
      <c r="T15" s="15">
        <f>IFERROR(VLOOKUP($B15,'Master Staff List'!$C$8:$D$57,2,FALSE),0)*S15</f>
        <v>0</v>
      </c>
      <c r="U15" s="228">
        <f>SUMIF(Manage!$C$15:$C$41,$B15,Manage!L$15:L$41)</f>
        <v>0</v>
      </c>
      <c r="V15" s="15">
        <f>IFERROR(VLOOKUP($B15,'Master Staff List'!$C$8:$D$57,2,FALSE),0)*U15</f>
        <v>0</v>
      </c>
      <c r="W15" s="228">
        <f>SUMIF(Manage!$C$15:$C$41,$B15,Manage!M$15:M$41)</f>
        <v>0</v>
      </c>
      <c r="X15" s="15">
        <f>IFERROR(VLOOKUP($B15,'Master Staff List'!$C$8:$D$57,2,FALSE),0)*W15</f>
        <v>0</v>
      </c>
      <c r="Y15" s="228">
        <f>SUMIF(Manage!$C$15:$C$41,$B15,Manage!N$15:N$41)</f>
        <v>0</v>
      </c>
      <c r="Z15" s="15">
        <f>IFERROR(VLOOKUP($B15,'Master Staff List'!$C$8:$D$57,2,FALSE),0)*Y15</f>
        <v>0</v>
      </c>
      <c r="AA15" s="228">
        <f>SUMIF(Manage!$C$15:$C$41,$B15,Manage!O$15:O$41)</f>
        <v>0</v>
      </c>
      <c r="AB15" s="15">
        <f>IFERROR(VLOOKUP($B15,'Master Staff List'!$C$8:$D$57,2,FALSE),0)*AA15</f>
        <v>0</v>
      </c>
      <c r="AC15" s="19">
        <f t="shared" si="3"/>
        <v>0</v>
      </c>
      <c r="AD15" s="28">
        <f t="shared" si="4"/>
        <v>0</v>
      </c>
      <c r="AE15" s="29">
        <f t="shared" si="0"/>
        <v>0</v>
      </c>
      <c r="AH15" s="168">
        <f t="shared" si="1"/>
        <v>0</v>
      </c>
      <c r="AI15" s="168">
        <f t="shared" si="2"/>
        <v>0</v>
      </c>
    </row>
    <row r="16" spans="1:35" ht="12.2" customHeight="1" x14ac:dyDescent="0.25">
      <c r="B16" s="203" t="str">
        <f>'Master Staff List'!C15</f>
        <v>TBD Staff Name 8</v>
      </c>
      <c r="C16" s="134"/>
      <c r="D16" s="40"/>
      <c r="E16" s="228">
        <f>SUMIF(Manage!$C$15:$C$41,$B16,Manage!D$15:D$41)</f>
        <v>0</v>
      </c>
      <c r="F16" s="15">
        <f>IFERROR(VLOOKUP($B16,'Master Staff List'!$C$8:$D$57,2,FALSE),0)*E16</f>
        <v>0</v>
      </c>
      <c r="G16" s="228">
        <f>SUMIF(Manage!$C$15:$C$41,$B16,Manage!E$15:E$41)</f>
        <v>0</v>
      </c>
      <c r="H16" s="15">
        <f>IFERROR(VLOOKUP($B16,'Master Staff List'!$C$8:$D$57,2,FALSE),0)*G16</f>
        <v>0</v>
      </c>
      <c r="I16" s="228">
        <f>SUMIF(Manage!$C$15:$C$41,$B16,Manage!F$15:F$41)</f>
        <v>0</v>
      </c>
      <c r="J16" s="15">
        <f>IFERROR(VLOOKUP($B16,'Master Staff List'!$C$8:$D$57,2,FALSE),0)*I16</f>
        <v>0</v>
      </c>
      <c r="K16" s="228">
        <f>SUMIF(Manage!$C$15:$C$41,$B16,Manage!G$15:G$41)</f>
        <v>0</v>
      </c>
      <c r="L16" s="15">
        <f>IFERROR(VLOOKUP($B16,'Master Staff List'!$C$8:$D$57,2,FALSE),0)*K16</f>
        <v>0</v>
      </c>
      <c r="M16" s="228">
        <f>SUMIF(Manage!$C$15:$C$41,$B16,Manage!H$15:H$41)</f>
        <v>0</v>
      </c>
      <c r="N16" s="15">
        <f>IFERROR(VLOOKUP($B16,'Master Staff List'!$C$8:$D$57,2,FALSE),0)*M16</f>
        <v>0</v>
      </c>
      <c r="O16" s="228">
        <f>SUMIF(Manage!$C$15:$C$41,$B16,Manage!I$15:I$41)</f>
        <v>0</v>
      </c>
      <c r="P16" s="15">
        <f>IFERROR(VLOOKUP($B16,'Master Staff List'!$C$8:$D$57,2,FALSE),0)*O16</f>
        <v>0</v>
      </c>
      <c r="Q16" s="228">
        <f>SUMIF(Manage!$C$15:$C$41,$B16,Manage!J$15:J$41)</f>
        <v>0</v>
      </c>
      <c r="R16" s="15">
        <f>IFERROR(VLOOKUP($B16,'Master Staff List'!$C$8:$D$57,2,FALSE),0)*Q16</f>
        <v>0</v>
      </c>
      <c r="S16" s="228">
        <f>SUMIF(Manage!$C$15:$C$41,$B16,Manage!K$15:K$41)</f>
        <v>0</v>
      </c>
      <c r="T16" s="15">
        <f>IFERROR(VLOOKUP($B16,'Master Staff List'!$C$8:$D$57,2,FALSE),0)*S16</f>
        <v>0</v>
      </c>
      <c r="U16" s="228">
        <f>SUMIF(Manage!$C$15:$C$41,$B16,Manage!L$15:L$41)</f>
        <v>0</v>
      </c>
      <c r="V16" s="15">
        <f>IFERROR(VLOOKUP($B16,'Master Staff List'!$C$8:$D$57,2,FALSE),0)*U16</f>
        <v>0</v>
      </c>
      <c r="W16" s="228">
        <f>SUMIF(Manage!$C$15:$C$41,$B16,Manage!M$15:M$41)</f>
        <v>0</v>
      </c>
      <c r="X16" s="15">
        <f>IFERROR(VLOOKUP($B16,'Master Staff List'!$C$8:$D$57,2,FALSE),0)*W16</f>
        <v>0</v>
      </c>
      <c r="Y16" s="228">
        <f>SUMIF(Manage!$C$15:$C$41,$B16,Manage!N$15:N$41)</f>
        <v>0</v>
      </c>
      <c r="Z16" s="15">
        <f>IFERROR(VLOOKUP($B16,'Master Staff List'!$C$8:$D$57,2,FALSE),0)*Y16</f>
        <v>0</v>
      </c>
      <c r="AA16" s="228">
        <f>SUMIF(Manage!$C$15:$C$41,$B16,Manage!O$15:O$41)</f>
        <v>0</v>
      </c>
      <c r="AB16" s="15">
        <f>IFERROR(VLOOKUP($B16,'Master Staff List'!$C$8:$D$57,2,FALSE),0)*AA16</f>
        <v>0</v>
      </c>
      <c r="AC16" s="19">
        <f t="shared" si="3"/>
        <v>0</v>
      </c>
      <c r="AD16" s="28">
        <f t="shared" si="4"/>
        <v>0</v>
      </c>
      <c r="AE16" s="29">
        <f t="shared" si="0"/>
        <v>0</v>
      </c>
      <c r="AH16" s="168">
        <f t="shared" si="1"/>
        <v>0</v>
      </c>
      <c r="AI16" s="168">
        <f t="shared" si="2"/>
        <v>0</v>
      </c>
    </row>
    <row r="17" spans="1:35" ht="12.2" customHeight="1" x14ac:dyDescent="0.25">
      <c r="B17" s="203" t="str">
        <f>'Master Staff List'!C16</f>
        <v>TBD Staff Name 9</v>
      </c>
      <c r="C17" s="134"/>
      <c r="D17" s="40"/>
      <c r="E17" s="228">
        <f>SUMIF(Manage!$C$15:$C$41,$B17,Manage!D$15:D$41)</f>
        <v>0</v>
      </c>
      <c r="F17" s="15">
        <f>IFERROR(VLOOKUP($B17,'Master Staff List'!$C$8:$D$57,2,FALSE),0)*E17</f>
        <v>0</v>
      </c>
      <c r="G17" s="228">
        <f>SUMIF(Manage!$C$15:$C$41,$B17,Manage!E$15:E$41)</f>
        <v>0</v>
      </c>
      <c r="H17" s="15">
        <f>IFERROR(VLOOKUP($B17,'Master Staff List'!$C$8:$D$57,2,FALSE),0)*G17</f>
        <v>0</v>
      </c>
      <c r="I17" s="228">
        <f>SUMIF(Manage!$C$15:$C$41,$B17,Manage!F$15:F$41)</f>
        <v>0</v>
      </c>
      <c r="J17" s="15">
        <f>IFERROR(VLOOKUP($B17,'Master Staff List'!$C$8:$D$57,2,FALSE),0)*I17</f>
        <v>0</v>
      </c>
      <c r="K17" s="228">
        <f>SUMIF(Manage!$C$15:$C$41,$B17,Manage!G$15:G$41)</f>
        <v>0</v>
      </c>
      <c r="L17" s="15">
        <f>IFERROR(VLOOKUP($B17,'Master Staff List'!$C$8:$D$57,2,FALSE),0)*K17</f>
        <v>0</v>
      </c>
      <c r="M17" s="228">
        <f>SUMIF(Manage!$C$15:$C$41,$B17,Manage!H$15:H$41)</f>
        <v>0</v>
      </c>
      <c r="N17" s="15">
        <f>IFERROR(VLOOKUP($B17,'Master Staff List'!$C$8:$D$57,2,FALSE),0)*M17</f>
        <v>0</v>
      </c>
      <c r="O17" s="228">
        <f>SUMIF(Manage!$C$15:$C$41,$B17,Manage!I$15:I$41)</f>
        <v>0</v>
      </c>
      <c r="P17" s="15">
        <f>IFERROR(VLOOKUP($B17,'Master Staff List'!$C$8:$D$57,2,FALSE),0)*O17</f>
        <v>0</v>
      </c>
      <c r="Q17" s="228">
        <f>SUMIF(Manage!$C$15:$C$41,$B17,Manage!J$15:J$41)</f>
        <v>0</v>
      </c>
      <c r="R17" s="15">
        <f>IFERROR(VLOOKUP($B17,'Master Staff List'!$C$8:$D$57,2,FALSE),0)*Q17</f>
        <v>0</v>
      </c>
      <c r="S17" s="228">
        <f>SUMIF(Manage!$C$15:$C$41,$B17,Manage!K$15:K$41)</f>
        <v>0</v>
      </c>
      <c r="T17" s="15">
        <f>IFERROR(VLOOKUP($B17,'Master Staff List'!$C$8:$D$57,2,FALSE),0)*S17</f>
        <v>0</v>
      </c>
      <c r="U17" s="228">
        <f>SUMIF(Manage!$C$15:$C$41,$B17,Manage!L$15:L$41)</f>
        <v>0</v>
      </c>
      <c r="V17" s="15">
        <f>IFERROR(VLOOKUP($B17,'Master Staff List'!$C$8:$D$57,2,FALSE),0)*U17</f>
        <v>0</v>
      </c>
      <c r="W17" s="228">
        <f>SUMIF(Manage!$C$15:$C$41,$B17,Manage!M$15:M$41)</f>
        <v>0</v>
      </c>
      <c r="X17" s="15">
        <f>IFERROR(VLOOKUP($B17,'Master Staff List'!$C$8:$D$57,2,FALSE),0)*W17</f>
        <v>0</v>
      </c>
      <c r="Y17" s="228">
        <f>SUMIF(Manage!$C$15:$C$41,$B17,Manage!N$15:N$41)</f>
        <v>0</v>
      </c>
      <c r="Z17" s="15">
        <f>IFERROR(VLOOKUP($B17,'Master Staff List'!$C$8:$D$57,2,FALSE),0)*Y17</f>
        <v>0</v>
      </c>
      <c r="AA17" s="228">
        <f>SUMIF(Manage!$C$15:$C$41,$B17,Manage!O$15:O$41)</f>
        <v>0</v>
      </c>
      <c r="AB17" s="15">
        <f>IFERROR(VLOOKUP($B17,'Master Staff List'!$C$8:$D$57,2,FALSE),0)*AA17</f>
        <v>0</v>
      </c>
      <c r="AC17" s="19">
        <f>SUM(F17,H17,J17,T17,V17,X17,Z17,AB17,L17,N17,P17,R17)</f>
        <v>0</v>
      </c>
      <c r="AD17" s="28">
        <f t="shared" si="4"/>
        <v>0</v>
      </c>
      <c r="AE17" s="29">
        <f t="shared" si="0"/>
        <v>0</v>
      </c>
      <c r="AH17" s="168">
        <f t="shared" si="1"/>
        <v>0</v>
      </c>
      <c r="AI17" s="168">
        <f t="shared" si="2"/>
        <v>0</v>
      </c>
    </row>
    <row r="18" spans="1:35" ht="12.2" customHeight="1" x14ac:dyDescent="0.25">
      <c r="B18" s="203" t="str">
        <f>'Master Staff List'!C17</f>
        <v>TBD Staff Name 10</v>
      </c>
      <c r="C18" s="134"/>
      <c r="D18" s="40"/>
      <c r="E18" s="228">
        <f>SUMIF(Manage!$C$15:$C$41,$B18,Manage!D$15:D$41)</f>
        <v>0</v>
      </c>
      <c r="F18" s="15">
        <f>IFERROR(VLOOKUP($B18,'Master Staff List'!$C$8:$D$57,2,FALSE),0)*E18</f>
        <v>0</v>
      </c>
      <c r="G18" s="228">
        <f>SUMIF(Manage!$C$15:$C$41,$B18,Manage!E$15:E$41)</f>
        <v>0</v>
      </c>
      <c r="H18" s="15">
        <f>IFERROR(VLOOKUP($B18,'Master Staff List'!$C$8:$D$57,2,FALSE),0)*G18</f>
        <v>0</v>
      </c>
      <c r="I18" s="228">
        <f>SUMIF(Manage!$C$15:$C$41,$B18,Manage!F$15:F$41)</f>
        <v>0</v>
      </c>
      <c r="J18" s="15">
        <f>IFERROR(VLOOKUP($B18,'Master Staff List'!$C$8:$D$57,2,FALSE),0)*I18</f>
        <v>0</v>
      </c>
      <c r="K18" s="228">
        <f>SUMIF(Manage!$C$15:$C$41,$B18,Manage!G$15:G$41)</f>
        <v>0</v>
      </c>
      <c r="L18" s="15">
        <f>IFERROR(VLOOKUP($B18,'Master Staff List'!$C$8:$D$57,2,FALSE),0)*K18</f>
        <v>0</v>
      </c>
      <c r="M18" s="228">
        <f>SUMIF(Manage!$C$15:$C$41,$B18,Manage!H$15:H$41)</f>
        <v>0</v>
      </c>
      <c r="N18" s="15">
        <f>IFERROR(VLOOKUP($B18,'Master Staff List'!$C$8:$D$57,2,FALSE),0)*M18</f>
        <v>0</v>
      </c>
      <c r="O18" s="228">
        <f>SUMIF(Manage!$C$15:$C$41,$B18,Manage!I$15:I$41)</f>
        <v>0</v>
      </c>
      <c r="P18" s="15">
        <f>IFERROR(VLOOKUP($B18,'Master Staff List'!$C$8:$D$57,2,FALSE),0)*O18</f>
        <v>0</v>
      </c>
      <c r="Q18" s="228">
        <f>SUMIF(Manage!$C$15:$C$41,$B18,Manage!J$15:J$41)</f>
        <v>0</v>
      </c>
      <c r="R18" s="15">
        <f>IFERROR(VLOOKUP($B18,'Master Staff List'!$C$8:$D$57,2,FALSE),0)*Q18</f>
        <v>0</v>
      </c>
      <c r="S18" s="228">
        <f>SUMIF(Manage!$C$15:$C$41,$B18,Manage!K$15:K$41)</f>
        <v>0</v>
      </c>
      <c r="T18" s="15">
        <f>IFERROR(VLOOKUP($B18,'Master Staff List'!$C$8:$D$57,2,FALSE),0)*S18</f>
        <v>0</v>
      </c>
      <c r="U18" s="228">
        <f>SUMIF(Manage!$C$15:$C$41,$B18,Manage!L$15:L$41)</f>
        <v>0</v>
      </c>
      <c r="V18" s="15">
        <f>IFERROR(VLOOKUP($B18,'Master Staff List'!$C$8:$D$57,2,FALSE),0)*U18</f>
        <v>0</v>
      </c>
      <c r="W18" s="228">
        <f>SUMIF(Manage!$C$15:$C$41,$B18,Manage!M$15:M$41)</f>
        <v>0</v>
      </c>
      <c r="X18" s="15">
        <f>IFERROR(VLOOKUP($B18,'Master Staff List'!$C$8:$D$57,2,FALSE),0)*W18</f>
        <v>0</v>
      </c>
      <c r="Y18" s="228">
        <f>SUMIF(Manage!$C$15:$C$41,$B18,Manage!N$15:N$41)</f>
        <v>0</v>
      </c>
      <c r="Z18" s="15">
        <f>IFERROR(VLOOKUP($B18,'Master Staff List'!$C$8:$D$57,2,FALSE),0)*Y18</f>
        <v>0</v>
      </c>
      <c r="AA18" s="228">
        <f>SUMIF(Manage!$C$15:$C$41,$B18,Manage!O$15:O$41)</f>
        <v>0</v>
      </c>
      <c r="AB18" s="15">
        <f>IFERROR(VLOOKUP($B18,'Master Staff List'!$C$8:$D$57,2,FALSE),0)*AA18</f>
        <v>0</v>
      </c>
      <c r="AC18" s="19">
        <f t="shared" si="3"/>
        <v>0</v>
      </c>
      <c r="AD18" s="28">
        <f t="shared" si="4"/>
        <v>0</v>
      </c>
      <c r="AE18" s="29">
        <f t="shared" si="0"/>
        <v>0</v>
      </c>
      <c r="AH18" s="168">
        <f t="shared" si="1"/>
        <v>0</v>
      </c>
      <c r="AI18" s="168">
        <f t="shared" si="2"/>
        <v>0</v>
      </c>
    </row>
    <row r="19" spans="1:35" ht="12.2" customHeight="1" x14ac:dyDescent="0.25">
      <c r="B19" s="203" t="str">
        <f>'Master Staff List'!C18</f>
        <v>TBD Staff Name 11</v>
      </c>
      <c r="C19" s="134"/>
      <c r="D19" s="40"/>
      <c r="E19" s="228">
        <f>SUMIF(Manage!$C$15:$C$41,$B19,Manage!D$15:D$41)</f>
        <v>0</v>
      </c>
      <c r="F19" s="15">
        <f>IFERROR(VLOOKUP($B19,'Master Staff List'!$C$8:$D$57,2,FALSE),0)*E19</f>
        <v>0</v>
      </c>
      <c r="G19" s="228">
        <f>SUMIF(Manage!$C$15:$C$41,$B19,Manage!E$15:E$41)</f>
        <v>0</v>
      </c>
      <c r="H19" s="15">
        <f>IFERROR(VLOOKUP($B19,'Master Staff List'!$C$8:$D$57,2,FALSE),0)*G19</f>
        <v>0</v>
      </c>
      <c r="I19" s="228">
        <f>SUMIF(Manage!$C$15:$C$41,$B19,Manage!F$15:F$41)</f>
        <v>0</v>
      </c>
      <c r="J19" s="15">
        <f>IFERROR(VLOOKUP($B19,'Master Staff List'!$C$8:$D$57,2,FALSE),0)*I19</f>
        <v>0</v>
      </c>
      <c r="K19" s="228">
        <f>SUMIF(Manage!$C$15:$C$41,$B19,Manage!G$15:G$41)</f>
        <v>0</v>
      </c>
      <c r="L19" s="15">
        <f>IFERROR(VLOOKUP($B19,'Master Staff List'!$C$8:$D$57,2,FALSE),0)*K19</f>
        <v>0</v>
      </c>
      <c r="M19" s="228">
        <f>SUMIF(Manage!$C$15:$C$41,$B19,Manage!H$15:H$41)</f>
        <v>0</v>
      </c>
      <c r="N19" s="15">
        <f>IFERROR(VLOOKUP($B19,'Master Staff List'!$C$8:$D$57,2,FALSE),0)*M19</f>
        <v>0</v>
      </c>
      <c r="O19" s="228">
        <f>SUMIF(Manage!$C$15:$C$41,$B19,Manage!I$15:I$41)</f>
        <v>0</v>
      </c>
      <c r="P19" s="15">
        <f>IFERROR(VLOOKUP($B19,'Master Staff List'!$C$8:$D$57,2,FALSE),0)*O19</f>
        <v>0</v>
      </c>
      <c r="Q19" s="228">
        <f>SUMIF(Manage!$C$15:$C$41,$B19,Manage!J$15:J$41)</f>
        <v>0</v>
      </c>
      <c r="R19" s="15">
        <f>IFERROR(VLOOKUP($B19,'Master Staff List'!$C$8:$D$57,2,FALSE),0)*Q19</f>
        <v>0</v>
      </c>
      <c r="S19" s="228">
        <f>SUMIF(Manage!$C$15:$C$41,$B19,Manage!K$15:K$41)</f>
        <v>0</v>
      </c>
      <c r="T19" s="15">
        <f>IFERROR(VLOOKUP($B19,'Master Staff List'!$C$8:$D$57,2,FALSE),0)*S19</f>
        <v>0</v>
      </c>
      <c r="U19" s="228">
        <f>SUMIF(Manage!$C$15:$C$41,$B19,Manage!L$15:L$41)</f>
        <v>0</v>
      </c>
      <c r="V19" s="15">
        <f>IFERROR(VLOOKUP($B19,'Master Staff List'!$C$8:$D$57,2,FALSE),0)*U19</f>
        <v>0</v>
      </c>
      <c r="W19" s="228">
        <f>SUMIF(Manage!$C$15:$C$41,$B19,Manage!M$15:M$41)</f>
        <v>0</v>
      </c>
      <c r="X19" s="15">
        <f>IFERROR(VLOOKUP($B19,'Master Staff List'!$C$8:$D$57,2,FALSE),0)*W19</f>
        <v>0</v>
      </c>
      <c r="Y19" s="228">
        <f>SUMIF(Manage!$C$15:$C$41,$B19,Manage!N$15:N$41)</f>
        <v>0</v>
      </c>
      <c r="Z19" s="15">
        <f>IFERROR(VLOOKUP($B19,'Master Staff List'!$C$8:$D$57,2,FALSE),0)*Y19</f>
        <v>0</v>
      </c>
      <c r="AA19" s="228">
        <f>SUMIF(Manage!$C$15:$C$41,$B19,Manage!O$15:O$41)</f>
        <v>0</v>
      </c>
      <c r="AB19" s="15">
        <f>IFERROR(VLOOKUP($B19,'Master Staff List'!$C$8:$D$57,2,FALSE),0)*AA19</f>
        <v>0</v>
      </c>
      <c r="AC19" s="19">
        <f t="shared" si="3"/>
        <v>0</v>
      </c>
      <c r="AD19" s="28">
        <f t="shared" si="4"/>
        <v>0</v>
      </c>
      <c r="AE19" s="29">
        <f t="shared" si="0"/>
        <v>0</v>
      </c>
      <c r="AH19" s="168">
        <f t="shared" si="1"/>
        <v>0</v>
      </c>
      <c r="AI19" s="168">
        <f t="shared" si="2"/>
        <v>0</v>
      </c>
    </row>
    <row r="20" spans="1:35" ht="12.2" customHeight="1" x14ac:dyDescent="0.25">
      <c r="B20" s="203" t="str">
        <f>'Master Staff List'!C19</f>
        <v>TBD Staff Name 12</v>
      </c>
      <c r="C20" s="134"/>
      <c r="D20" s="40"/>
      <c r="E20" s="228">
        <f>SUMIF(Manage!$C$15:$C$41,$B20,Manage!D$15:D$41)</f>
        <v>0</v>
      </c>
      <c r="F20" s="15">
        <f>IFERROR(VLOOKUP($B20,'Master Staff List'!$C$8:$D$57,2,FALSE),0)*E20</f>
        <v>0</v>
      </c>
      <c r="G20" s="228">
        <f>SUMIF(Manage!$C$15:$C$41,$B20,Manage!E$15:E$41)</f>
        <v>0</v>
      </c>
      <c r="H20" s="15">
        <f>IFERROR(VLOOKUP($B20,'Master Staff List'!$C$8:$D$57,2,FALSE),0)*G20</f>
        <v>0</v>
      </c>
      <c r="I20" s="228">
        <f>SUMIF(Manage!$C$15:$C$41,$B20,Manage!F$15:F$41)</f>
        <v>0</v>
      </c>
      <c r="J20" s="15">
        <f>IFERROR(VLOOKUP($B20,'Master Staff List'!$C$8:$D$57,2,FALSE),0)*I20</f>
        <v>0</v>
      </c>
      <c r="K20" s="228">
        <f>SUMIF(Manage!$C$15:$C$41,$B20,Manage!G$15:G$41)</f>
        <v>0</v>
      </c>
      <c r="L20" s="15">
        <f>IFERROR(VLOOKUP($B20,'Master Staff List'!$C$8:$D$57,2,FALSE),0)*K20</f>
        <v>0</v>
      </c>
      <c r="M20" s="228">
        <f>SUMIF(Manage!$C$15:$C$41,$B20,Manage!H$15:H$41)</f>
        <v>0</v>
      </c>
      <c r="N20" s="15">
        <f>IFERROR(VLOOKUP($B20,'Master Staff List'!$C$8:$D$57,2,FALSE),0)*M20</f>
        <v>0</v>
      </c>
      <c r="O20" s="228">
        <f>SUMIF(Manage!$C$15:$C$41,$B20,Manage!I$15:I$41)</f>
        <v>0</v>
      </c>
      <c r="P20" s="15">
        <f>IFERROR(VLOOKUP($B20,'Master Staff List'!$C$8:$D$57,2,FALSE),0)*O20</f>
        <v>0</v>
      </c>
      <c r="Q20" s="228">
        <f>SUMIF(Manage!$C$15:$C$41,$B20,Manage!J$15:J$41)</f>
        <v>0</v>
      </c>
      <c r="R20" s="15">
        <f>IFERROR(VLOOKUP($B20,'Master Staff List'!$C$8:$D$57,2,FALSE),0)*Q20</f>
        <v>0</v>
      </c>
      <c r="S20" s="228">
        <f>SUMIF(Manage!$C$15:$C$41,$B20,Manage!K$15:K$41)</f>
        <v>0</v>
      </c>
      <c r="T20" s="15">
        <f>IFERROR(VLOOKUP($B20,'Master Staff List'!$C$8:$D$57,2,FALSE),0)*S20</f>
        <v>0</v>
      </c>
      <c r="U20" s="228">
        <f>SUMIF(Manage!$C$15:$C$41,$B20,Manage!L$15:L$41)</f>
        <v>0</v>
      </c>
      <c r="V20" s="15">
        <f>IFERROR(VLOOKUP($B20,'Master Staff List'!$C$8:$D$57,2,FALSE),0)*U20</f>
        <v>0</v>
      </c>
      <c r="W20" s="228">
        <f>SUMIF(Manage!$C$15:$C$41,$B20,Manage!M$15:M$41)</f>
        <v>0</v>
      </c>
      <c r="X20" s="15">
        <f>IFERROR(VLOOKUP($B20,'Master Staff List'!$C$8:$D$57,2,FALSE),0)*W20</f>
        <v>0</v>
      </c>
      <c r="Y20" s="228">
        <f>SUMIF(Manage!$C$15:$C$41,$B20,Manage!N$15:N$41)</f>
        <v>0</v>
      </c>
      <c r="Z20" s="15">
        <f>IFERROR(VLOOKUP($B20,'Master Staff List'!$C$8:$D$57,2,FALSE),0)*Y20</f>
        <v>0</v>
      </c>
      <c r="AA20" s="228">
        <f>SUMIF(Manage!$C$15:$C$41,$B20,Manage!O$15:O$41)</f>
        <v>0</v>
      </c>
      <c r="AB20" s="15">
        <f>IFERROR(VLOOKUP($B20,'Master Staff List'!$C$8:$D$57,2,FALSE),0)*AA20</f>
        <v>0</v>
      </c>
      <c r="AC20" s="19">
        <f t="shared" si="3"/>
        <v>0</v>
      </c>
      <c r="AD20" s="28">
        <f t="shared" si="4"/>
        <v>0</v>
      </c>
      <c r="AE20" s="29">
        <f t="shared" si="0"/>
        <v>0</v>
      </c>
      <c r="AH20" s="168">
        <f t="shared" si="1"/>
        <v>0</v>
      </c>
      <c r="AI20" s="168">
        <f t="shared" si="2"/>
        <v>0</v>
      </c>
    </row>
    <row r="21" spans="1:35" ht="12.2" customHeight="1" x14ac:dyDescent="0.25">
      <c r="B21" s="203" t="str">
        <f>'Master Staff List'!C20</f>
        <v>TBD Staff Name 13</v>
      </c>
      <c r="C21" s="134"/>
      <c r="D21" s="40"/>
      <c r="E21" s="228">
        <f>SUMIF(Manage!$C$15:$C$41,$B21,Manage!D$15:D$41)</f>
        <v>0</v>
      </c>
      <c r="F21" s="15">
        <f>IFERROR(VLOOKUP($B21,'Master Staff List'!$C$8:$D$57,2,FALSE),0)*E21</f>
        <v>0</v>
      </c>
      <c r="G21" s="228">
        <f>SUMIF(Manage!$C$15:$C$41,$B21,Manage!E$15:E$41)</f>
        <v>0</v>
      </c>
      <c r="H21" s="15">
        <f>IFERROR(VLOOKUP($B21,'Master Staff List'!$C$8:$D$57,2,FALSE),0)*G21</f>
        <v>0</v>
      </c>
      <c r="I21" s="228">
        <f>SUMIF(Manage!$C$15:$C$41,$B21,Manage!F$15:F$41)</f>
        <v>0</v>
      </c>
      <c r="J21" s="15">
        <f>IFERROR(VLOOKUP($B21,'Master Staff List'!$C$8:$D$57,2,FALSE),0)*I21</f>
        <v>0</v>
      </c>
      <c r="K21" s="228">
        <f>SUMIF(Manage!$C$15:$C$41,$B21,Manage!G$15:G$41)</f>
        <v>0</v>
      </c>
      <c r="L21" s="15">
        <f>IFERROR(VLOOKUP($B21,'Master Staff List'!$C$8:$D$57,2,FALSE),0)*K21</f>
        <v>0</v>
      </c>
      <c r="M21" s="228">
        <f>SUMIF(Manage!$C$15:$C$41,$B21,Manage!H$15:H$41)</f>
        <v>0</v>
      </c>
      <c r="N21" s="15">
        <f>IFERROR(VLOOKUP($B21,'Master Staff List'!$C$8:$D$57,2,FALSE),0)*M21</f>
        <v>0</v>
      </c>
      <c r="O21" s="228">
        <f>SUMIF(Manage!$C$15:$C$41,$B21,Manage!I$15:I$41)</f>
        <v>0</v>
      </c>
      <c r="P21" s="15">
        <f>IFERROR(VLOOKUP($B21,'Master Staff List'!$C$8:$D$57,2,FALSE),0)*O21</f>
        <v>0</v>
      </c>
      <c r="Q21" s="228">
        <f>SUMIF(Manage!$C$15:$C$41,$B21,Manage!J$15:J$41)</f>
        <v>0</v>
      </c>
      <c r="R21" s="15">
        <f>IFERROR(VLOOKUP($B21,'Master Staff List'!$C$8:$D$57,2,FALSE),0)*Q21</f>
        <v>0</v>
      </c>
      <c r="S21" s="228">
        <f>SUMIF(Manage!$C$15:$C$41,$B21,Manage!K$15:K$41)</f>
        <v>0</v>
      </c>
      <c r="T21" s="15">
        <f>IFERROR(VLOOKUP($B21,'Master Staff List'!$C$8:$D$57,2,FALSE),0)*S21</f>
        <v>0</v>
      </c>
      <c r="U21" s="228">
        <f>SUMIF(Manage!$C$15:$C$41,$B21,Manage!L$15:L$41)</f>
        <v>0</v>
      </c>
      <c r="V21" s="15">
        <f>IFERROR(VLOOKUP($B21,'Master Staff List'!$C$8:$D$57,2,FALSE),0)*U21</f>
        <v>0</v>
      </c>
      <c r="W21" s="228">
        <f>SUMIF(Manage!$C$15:$C$41,$B21,Manage!M$15:M$41)</f>
        <v>0</v>
      </c>
      <c r="X21" s="15">
        <f>IFERROR(VLOOKUP($B21,'Master Staff List'!$C$8:$D$57,2,FALSE),0)*W21</f>
        <v>0</v>
      </c>
      <c r="Y21" s="228">
        <f>SUMIF(Manage!$C$15:$C$41,$B21,Manage!N$15:N$41)</f>
        <v>0</v>
      </c>
      <c r="Z21" s="15">
        <f>IFERROR(VLOOKUP($B21,'Master Staff List'!$C$8:$D$57,2,FALSE),0)*Y21</f>
        <v>0</v>
      </c>
      <c r="AA21" s="228">
        <f>SUMIF(Manage!$C$15:$C$41,$B21,Manage!O$15:O$41)</f>
        <v>0</v>
      </c>
      <c r="AB21" s="15">
        <f>IFERROR(VLOOKUP($B21,'Master Staff List'!$C$8:$D$57,2,FALSE),0)*AA21</f>
        <v>0</v>
      </c>
      <c r="AC21" s="19">
        <f t="shared" si="3"/>
        <v>0</v>
      </c>
      <c r="AD21" s="28">
        <f t="shared" si="4"/>
        <v>0</v>
      </c>
      <c r="AE21" s="29">
        <f t="shared" si="0"/>
        <v>0</v>
      </c>
      <c r="AH21" s="168">
        <f t="shared" si="1"/>
        <v>0</v>
      </c>
      <c r="AI21" s="168">
        <f t="shared" si="2"/>
        <v>0</v>
      </c>
    </row>
    <row r="22" spans="1:35" ht="12.2" customHeight="1" x14ac:dyDescent="0.25">
      <c r="B22" s="203" t="str">
        <f>'Master Staff List'!C21</f>
        <v>TBD Staff Name 14</v>
      </c>
      <c r="C22" s="134"/>
      <c r="D22" s="40"/>
      <c r="E22" s="228">
        <f>SUMIF(Manage!$C$15:$C$41,$B22,Manage!D$15:D$41)</f>
        <v>0</v>
      </c>
      <c r="F22" s="15">
        <f>IFERROR(VLOOKUP($B22,'Master Staff List'!$C$8:$D$57,2,FALSE),0)*E22</f>
        <v>0</v>
      </c>
      <c r="G22" s="228">
        <f>SUMIF(Manage!$C$15:$C$41,$B22,Manage!E$15:E$41)</f>
        <v>0</v>
      </c>
      <c r="H22" s="15">
        <f>IFERROR(VLOOKUP($B22,'Master Staff List'!$C$8:$D$57,2,FALSE),0)*G22</f>
        <v>0</v>
      </c>
      <c r="I22" s="228">
        <f>SUMIF(Manage!$C$15:$C$41,$B22,Manage!F$15:F$41)</f>
        <v>0</v>
      </c>
      <c r="J22" s="15">
        <f>IFERROR(VLOOKUP($B22,'Master Staff List'!$C$8:$D$57,2,FALSE),0)*I22</f>
        <v>0</v>
      </c>
      <c r="K22" s="228">
        <f>SUMIF(Manage!$C$15:$C$41,$B22,Manage!G$15:G$41)</f>
        <v>0</v>
      </c>
      <c r="L22" s="15">
        <f>IFERROR(VLOOKUP($B22,'Master Staff List'!$C$8:$D$57,2,FALSE),0)*K22</f>
        <v>0</v>
      </c>
      <c r="M22" s="228">
        <f>SUMIF(Manage!$C$15:$C$41,$B22,Manage!H$15:H$41)</f>
        <v>0</v>
      </c>
      <c r="N22" s="15">
        <f>IFERROR(VLOOKUP($B22,'Master Staff List'!$C$8:$D$57,2,FALSE),0)*M22</f>
        <v>0</v>
      </c>
      <c r="O22" s="228">
        <f>SUMIF(Manage!$C$15:$C$41,$B22,Manage!I$15:I$41)</f>
        <v>0</v>
      </c>
      <c r="P22" s="15">
        <f>IFERROR(VLOOKUP($B22,'Master Staff List'!$C$8:$D$57,2,FALSE),0)*O22</f>
        <v>0</v>
      </c>
      <c r="Q22" s="228">
        <f>SUMIF(Manage!$C$15:$C$41,$B22,Manage!J$15:J$41)</f>
        <v>0</v>
      </c>
      <c r="R22" s="15">
        <f>IFERROR(VLOOKUP($B22,'Master Staff List'!$C$8:$D$57,2,FALSE),0)*Q22</f>
        <v>0</v>
      </c>
      <c r="S22" s="228">
        <f>SUMIF(Manage!$C$15:$C$41,$B22,Manage!K$15:K$41)</f>
        <v>0</v>
      </c>
      <c r="T22" s="15">
        <f>IFERROR(VLOOKUP($B22,'Master Staff List'!$C$8:$D$57,2,FALSE),0)*S22</f>
        <v>0</v>
      </c>
      <c r="U22" s="228">
        <f>SUMIF(Manage!$C$15:$C$41,$B22,Manage!L$15:L$41)</f>
        <v>0</v>
      </c>
      <c r="V22" s="15">
        <f>IFERROR(VLOOKUP($B22,'Master Staff List'!$C$8:$D$57,2,FALSE),0)*U22</f>
        <v>0</v>
      </c>
      <c r="W22" s="228">
        <f>SUMIF(Manage!$C$15:$C$41,$B22,Manage!M$15:M$41)</f>
        <v>0</v>
      </c>
      <c r="X22" s="15">
        <f>IFERROR(VLOOKUP($B22,'Master Staff List'!$C$8:$D$57,2,FALSE),0)*W22</f>
        <v>0</v>
      </c>
      <c r="Y22" s="228">
        <f>SUMIF(Manage!$C$15:$C$41,$B22,Manage!N$15:N$41)</f>
        <v>0</v>
      </c>
      <c r="Z22" s="15">
        <f>IFERROR(VLOOKUP($B22,'Master Staff List'!$C$8:$D$57,2,FALSE),0)*Y22</f>
        <v>0</v>
      </c>
      <c r="AA22" s="228">
        <f>SUMIF(Manage!$C$15:$C$41,$B22,Manage!O$15:O$41)</f>
        <v>0</v>
      </c>
      <c r="AB22" s="15">
        <f>IFERROR(VLOOKUP($B22,'Master Staff List'!$C$8:$D$57,2,FALSE),0)*AA22</f>
        <v>0</v>
      </c>
      <c r="AC22" s="19">
        <f t="shared" si="3"/>
        <v>0</v>
      </c>
      <c r="AD22" s="28">
        <f t="shared" si="4"/>
        <v>0</v>
      </c>
      <c r="AE22" s="29">
        <f t="shared" si="0"/>
        <v>0</v>
      </c>
      <c r="AH22" s="168">
        <f t="shared" si="1"/>
        <v>0</v>
      </c>
      <c r="AI22" s="168">
        <f t="shared" si="2"/>
        <v>0</v>
      </c>
    </row>
    <row r="23" spans="1:35" ht="12.2" customHeight="1" x14ac:dyDescent="0.25">
      <c r="A23" s="42"/>
      <c r="B23" s="203" t="str">
        <f>'Master Staff List'!C22</f>
        <v>TBD Staff Name 15</v>
      </c>
      <c r="C23" s="134"/>
      <c r="D23" s="40"/>
      <c r="E23" s="228">
        <f>SUMIF(Manage!$C$15:$C$41,$B23,Manage!D$15:D$41)</f>
        <v>0</v>
      </c>
      <c r="F23" s="15">
        <f>IFERROR(VLOOKUP($B23,'Master Staff List'!$C$8:$D$57,2,FALSE),0)*E23</f>
        <v>0</v>
      </c>
      <c r="G23" s="228">
        <f>SUMIF(Manage!$C$15:$C$41,$B23,Manage!E$15:E$41)</f>
        <v>0</v>
      </c>
      <c r="H23" s="15">
        <f>IFERROR(VLOOKUP($B23,'Master Staff List'!$C$8:$D$57,2,FALSE),0)*G23</f>
        <v>0</v>
      </c>
      <c r="I23" s="228">
        <f>SUMIF(Manage!$C$15:$C$41,$B23,Manage!F$15:F$41)</f>
        <v>0</v>
      </c>
      <c r="J23" s="15">
        <f>IFERROR(VLOOKUP($B23,'Master Staff List'!$C$8:$D$57,2,FALSE),0)*I23</f>
        <v>0</v>
      </c>
      <c r="K23" s="228">
        <f>SUMIF(Manage!$C$15:$C$41,$B23,Manage!G$15:G$41)</f>
        <v>0</v>
      </c>
      <c r="L23" s="15">
        <f>IFERROR(VLOOKUP($B23,'Master Staff List'!$C$8:$D$57,2,FALSE),0)*K23</f>
        <v>0</v>
      </c>
      <c r="M23" s="228">
        <f>SUMIF(Manage!$C$15:$C$41,$B23,Manage!H$15:H$41)</f>
        <v>0</v>
      </c>
      <c r="N23" s="15">
        <f>IFERROR(VLOOKUP($B23,'Master Staff List'!$C$8:$D$57,2,FALSE),0)*M23</f>
        <v>0</v>
      </c>
      <c r="O23" s="228">
        <f>SUMIF(Manage!$C$15:$C$41,$B23,Manage!I$15:I$41)</f>
        <v>0</v>
      </c>
      <c r="P23" s="15">
        <f>IFERROR(VLOOKUP($B23,'Master Staff List'!$C$8:$D$57,2,FALSE),0)*O23</f>
        <v>0</v>
      </c>
      <c r="Q23" s="228">
        <f>SUMIF(Manage!$C$15:$C$41,$B23,Manage!J$15:J$41)</f>
        <v>0</v>
      </c>
      <c r="R23" s="15">
        <f>IFERROR(VLOOKUP($B23,'Master Staff List'!$C$8:$D$57,2,FALSE),0)*Q23</f>
        <v>0</v>
      </c>
      <c r="S23" s="228">
        <f>SUMIF(Manage!$C$15:$C$41,$B23,Manage!K$15:K$41)</f>
        <v>0</v>
      </c>
      <c r="T23" s="15">
        <f>IFERROR(VLOOKUP($B23,'Master Staff List'!$C$8:$D$57,2,FALSE),0)*S23</f>
        <v>0</v>
      </c>
      <c r="U23" s="228">
        <f>SUMIF(Manage!$C$15:$C$41,$B23,Manage!L$15:L$41)</f>
        <v>0</v>
      </c>
      <c r="V23" s="15">
        <f>IFERROR(VLOOKUP($B23,'Master Staff List'!$C$8:$D$57,2,FALSE),0)*U23</f>
        <v>0</v>
      </c>
      <c r="W23" s="228">
        <f>SUMIF(Manage!$C$15:$C$41,$B23,Manage!M$15:M$41)</f>
        <v>0</v>
      </c>
      <c r="X23" s="15">
        <f>IFERROR(VLOOKUP($B23,'Master Staff List'!$C$8:$D$57,2,FALSE),0)*W23</f>
        <v>0</v>
      </c>
      <c r="Y23" s="228">
        <f>SUMIF(Manage!$C$15:$C$41,$B23,Manage!N$15:N$41)</f>
        <v>0</v>
      </c>
      <c r="Z23" s="15">
        <f>IFERROR(VLOOKUP($B23,'Master Staff List'!$C$8:$D$57,2,FALSE),0)*Y23</f>
        <v>0</v>
      </c>
      <c r="AA23" s="228">
        <f>SUMIF(Manage!$C$15:$C$41,$B23,Manage!O$15:O$41)</f>
        <v>0</v>
      </c>
      <c r="AB23" s="15">
        <f>IFERROR(VLOOKUP($B23,'Master Staff List'!$C$8:$D$57,2,FALSE),0)*AA23</f>
        <v>0</v>
      </c>
      <c r="AC23" s="19">
        <f t="shared" si="3"/>
        <v>0</v>
      </c>
      <c r="AD23" s="28">
        <f t="shared" si="4"/>
        <v>0</v>
      </c>
      <c r="AE23" s="29">
        <f t="shared" si="0"/>
        <v>0</v>
      </c>
      <c r="AH23" s="168">
        <f t="shared" si="1"/>
        <v>0</v>
      </c>
      <c r="AI23" s="168">
        <f t="shared" si="2"/>
        <v>0</v>
      </c>
    </row>
    <row r="24" spans="1:35" ht="12.2" customHeight="1" x14ac:dyDescent="0.25">
      <c r="A24" s="42"/>
      <c r="B24" s="203" t="str">
        <f>'Master Staff List'!C23</f>
        <v>TBD Staff Name 16</v>
      </c>
      <c r="C24" s="134"/>
      <c r="D24" s="40"/>
      <c r="E24" s="228">
        <f>SUMIF(Manage!$C$15:$C$41,$B24,Manage!D$15:D$41)</f>
        <v>0</v>
      </c>
      <c r="F24" s="15">
        <f>IFERROR(VLOOKUP($B24,'Master Staff List'!$C$8:$D$57,2,FALSE),0)*E24</f>
        <v>0</v>
      </c>
      <c r="G24" s="228">
        <f>SUMIF(Manage!$C$15:$C$41,$B24,Manage!E$15:E$41)</f>
        <v>0</v>
      </c>
      <c r="H24" s="15">
        <f>IFERROR(VLOOKUP($B24,'Master Staff List'!$C$8:$D$57,2,FALSE),0)*G24</f>
        <v>0</v>
      </c>
      <c r="I24" s="228">
        <f>SUMIF(Manage!$C$15:$C$41,$B24,Manage!F$15:F$41)</f>
        <v>0</v>
      </c>
      <c r="J24" s="15">
        <f>IFERROR(VLOOKUP($B24,'Master Staff List'!$C$8:$D$57,2,FALSE),0)*I24</f>
        <v>0</v>
      </c>
      <c r="K24" s="228">
        <f>SUMIF(Manage!$C$15:$C$41,$B24,Manage!G$15:G$41)</f>
        <v>0</v>
      </c>
      <c r="L24" s="15">
        <f>IFERROR(VLOOKUP($B24,'Master Staff List'!$C$8:$D$57,2,FALSE),0)*K24</f>
        <v>0</v>
      </c>
      <c r="M24" s="228">
        <f>SUMIF(Manage!$C$15:$C$41,$B24,Manage!H$15:H$41)</f>
        <v>0</v>
      </c>
      <c r="N24" s="15">
        <f>IFERROR(VLOOKUP($B24,'Master Staff List'!$C$8:$D$57,2,FALSE),0)*M24</f>
        <v>0</v>
      </c>
      <c r="O24" s="228">
        <f>SUMIF(Manage!$C$15:$C$41,$B24,Manage!I$15:I$41)</f>
        <v>0</v>
      </c>
      <c r="P24" s="15">
        <f>IFERROR(VLOOKUP($B24,'Master Staff List'!$C$8:$D$57,2,FALSE),0)*O24</f>
        <v>0</v>
      </c>
      <c r="Q24" s="228">
        <f>SUMIF(Manage!$C$15:$C$41,$B24,Manage!J$15:J$41)</f>
        <v>0</v>
      </c>
      <c r="R24" s="15">
        <f>IFERROR(VLOOKUP($B24,'Master Staff List'!$C$8:$D$57,2,FALSE),0)*Q24</f>
        <v>0</v>
      </c>
      <c r="S24" s="228">
        <f>SUMIF(Manage!$C$15:$C$41,$B24,Manage!K$15:K$41)</f>
        <v>0</v>
      </c>
      <c r="T24" s="15">
        <f>IFERROR(VLOOKUP($B24,'Master Staff List'!$C$8:$D$57,2,FALSE),0)*S24</f>
        <v>0</v>
      </c>
      <c r="U24" s="228">
        <f>SUMIF(Manage!$C$15:$C$41,$B24,Manage!L$15:L$41)</f>
        <v>0</v>
      </c>
      <c r="V24" s="15">
        <f>IFERROR(VLOOKUP($B24,'Master Staff List'!$C$8:$D$57,2,FALSE),0)*U24</f>
        <v>0</v>
      </c>
      <c r="W24" s="228">
        <f>SUMIF(Manage!$C$15:$C$41,$B24,Manage!M$15:M$41)</f>
        <v>0</v>
      </c>
      <c r="X24" s="15">
        <f>IFERROR(VLOOKUP($B24,'Master Staff List'!$C$8:$D$57,2,FALSE),0)*W24</f>
        <v>0</v>
      </c>
      <c r="Y24" s="228">
        <f>SUMIF(Manage!$C$15:$C$41,$B24,Manage!N$15:N$41)</f>
        <v>0</v>
      </c>
      <c r="Z24" s="15">
        <f>IFERROR(VLOOKUP($B24,'Master Staff List'!$C$8:$D$57,2,FALSE),0)*Y24</f>
        <v>0</v>
      </c>
      <c r="AA24" s="228">
        <f>SUMIF(Manage!$C$15:$C$41,$B24,Manage!O$15:O$41)</f>
        <v>0</v>
      </c>
      <c r="AB24" s="15">
        <f>IFERROR(VLOOKUP($B24,'Master Staff List'!$C$8:$D$57,2,FALSE),0)*AA24</f>
        <v>0</v>
      </c>
      <c r="AC24" s="19">
        <f t="shared" si="3"/>
        <v>0</v>
      </c>
      <c r="AD24" s="28">
        <f t="shared" si="4"/>
        <v>0</v>
      </c>
      <c r="AE24" s="29">
        <f t="shared" si="0"/>
        <v>0</v>
      </c>
      <c r="AH24" s="168">
        <f t="shared" si="1"/>
        <v>0</v>
      </c>
      <c r="AI24" s="168">
        <f t="shared" si="2"/>
        <v>0</v>
      </c>
    </row>
    <row r="25" spans="1:35" ht="12.2" customHeight="1" x14ac:dyDescent="0.25">
      <c r="A25" s="42"/>
      <c r="B25" s="203" t="str">
        <f>'Master Staff List'!C24</f>
        <v>TBD Staff Name 17</v>
      </c>
      <c r="C25" s="134"/>
      <c r="D25" s="40"/>
      <c r="E25" s="228">
        <f>SUMIF(Manage!$C$15:$C$41,$B25,Manage!D$15:D$41)</f>
        <v>0</v>
      </c>
      <c r="F25" s="15">
        <f>IFERROR(VLOOKUP($B25,'Master Staff List'!$C$8:$D$57,2,FALSE),0)*E25</f>
        <v>0</v>
      </c>
      <c r="G25" s="228">
        <f>SUMIF(Manage!$C$15:$C$41,$B25,Manage!E$15:E$41)</f>
        <v>0</v>
      </c>
      <c r="H25" s="15">
        <f>IFERROR(VLOOKUP($B25,'Master Staff List'!$C$8:$D$57,2,FALSE),0)*G25</f>
        <v>0</v>
      </c>
      <c r="I25" s="228">
        <f>SUMIF(Manage!$C$15:$C$41,$B25,Manage!F$15:F$41)</f>
        <v>0</v>
      </c>
      <c r="J25" s="15">
        <f>IFERROR(VLOOKUP($B25,'Master Staff List'!$C$8:$D$57,2,FALSE),0)*I25</f>
        <v>0</v>
      </c>
      <c r="K25" s="228">
        <f>SUMIF(Manage!$C$15:$C$41,$B25,Manage!G$15:G$41)</f>
        <v>0</v>
      </c>
      <c r="L25" s="15">
        <f>IFERROR(VLOOKUP($B25,'Master Staff List'!$C$8:$D$57,2,FALSE),0)*K25</f>
        <v>0</v>
      </c>
      <c r="M25" s="228">
        <f>SUMIF(Manage!$C$15:$C$41,$B25,Manage!H$15:H$41)</f>
        <v>0</v>
      </c>
      <c r="N25" s="15">
        <f>IFERROR(VLOOKUP($B25,'Master Staff List'!$C$8:$D$57,2,FALSE),0)*M25</f>
        <v>0</v>
      </c>
      <c r="O25" s="228">
        <f>SUMIF(Manage!$C$15:$C$41,$B25,Manage!I$15:I$41)</f>
        <v>0</v>
      </c>
      <c r="P25" s="15">
        <f>IFERROR(VLOOKUP($B25,'Master Staff List'!$C$8:$D$57,2,FALSE),0)*O25</f>
        <v>0</v>
      </c>
      <c r="Q25" s="228">
        <f>SUMIF(Manage!$C$15:$C$41,$B25,Manage!J$15:J$41)</f>
        <v>0</v>
      </c>
      <c r="R25" s="15">
        <f>IFERROR(VLOOKUP($B25,'Master Staff List'!$C$8:$D$57,2,FALSE),0)*Q25</f>
        <v>0</v>
      </c>
      <c r="S25" s="228">
        <f>SUMIF(Manage!$C$15:$C$41,$B25,Manage!K$15:K$41)</f>
        <v>0</v>
      </c>
      <c r="T25" s="15">
        <f>IFERROR(VLOOKUP($B25,'Master Staff List'!$C$8:$D$57,2,FALSE),0)*S25</f>
        <v>0</v>
      </c>
      <c r="U25" s="228">
        <f>SUMIF(Manage!$C$15:$C$41,$B25,Manage!L$15:L$41)</f>
        <v>0</v>
      </c>
      <c r="V25" s="15">
        <f>IFERROR(VLOOKUP($B25,'Master Staff List'!$C$8:$D$57,2,FALSE),0)*U25</f>
        <v>0</v>
      </c>
      <c r="W25" s="228">
        <f>SUMIF(Manage!$C$15:$C$41,$B25,Manage!M$15:M$41)</f>
        <v>0</v>
      </c>
      <c r="X25" s="15">
        <f>IFERROR(VLOOKUP($B25,'Master Staff List'!$C$8:$D$57,2,FALSE),0)*W25</f>
        <v>0</v>
      </c>
      <c r="Y25" s="228">
        <f>SUMIF(Manage!$C$15:$C$41,$B25,Manage!N$15:N$41)</f>
        <v>0</v>
      </c>
      <c r="Z25" s="15">
        <f>IFERROR(VLOOKUP($B25,'Master Staff List'!$C$8:$D$57,2,FALSE),0)*Y25</f>
        <v>0</v>
      </c>
      <c r="AA25" s="228">
        <f>SUMIF(Manage!$C$15:$C$41,$B25,Manage!O$15:O$41)</f>
        <v>0</v>
      </c>
      <c r="AB25" s="15">
        <f>IFERROR(VLOOKUP($B25,'Master Staff List'!$C$8:$D$57,2,FALSE),0)*AA25</f>
        <v>0</v>
      </c>
      <c r="AC25" s="19">
        <f t="shared" si="3"/>
        <v>0</v>
      </c>
      <c r="AD25" s="28">
        <f t="shared" si="4"/>
        <v>0</v>
      </c>
      <c r="AE25" s="29">
        <f t="shared" si="0"/>
        <v>0</v>
      </c>
      <c r="AH25" s="168">
        <f t="shared" si="1"/>
        <v>0</v>
      </c>
      <c r="AI25" s="168">
        <f t="shared" si="2"/>
        <v>0</v>
      </c>
    </row>
    <row r="26" spans="1:35" ht="12.2" customHeight="1" x14ac:dyDescent="0.25">
      <c r="A26" s="42"/>
      <c r="B26" s="203" t="str">
        <f>'Master Staff List'!C25</f>
        <v>TBD Staff Name 18</v>
      </c>
      <c r="C26" s="134"/>
      <c r="D26" s="40"/>
      <c r="E26" s="228">
        <f>SUMIF(Manage!$C$15:$C$41,$B26,Manage!D$15:D$41)</f>
        <v>0</v>
      </c>
      <c r="F26" s="15">
        <f>IFERROR(VLOOKUP($B26,'Master Staff List'!$C$8:$D$57,2,FALSE),0)*E26</f>
        <v>0</v>
      </c>
      <c r="G26" s="228">
        <f>SUMIF(Manage!$C$15:$C$41,$B26,Manage!E$15:E$41)</f>
        <v>0</v>
      </c>
      <c r="H26" s="15">
        <f>IFERROR(VLOOKUP($B26,'Master Staff List'!$C$8:$D$57,2,FALSE),0)*G26</f>
        <v>0</v>
      </c>
      <c r="I26" s="228">
        <f>SUMIF(Manage!$C$15:$C$41,$B26,Manage!F$15:F$41)</f>
        <v>0</v>
      </c>
      <c r="J26" s="15">
        <f>IFERROR(VLOOKUP($B26,'Master Staff List'!$C$8:$D$57,2,FALSE),0)*I26</f>
        <v>0</v>
      </c>
      <c r="K26" s="228">
        <f>SUMIF(Manage!$C$15:$C$41,$B26,Manage!G$15:G$41)</f>
        <v>0</v>
      </c>
      <c r="L26" s="15">
        <f>IFERROR(VLOOKUP($B26,'Master Staff List'!$C$8:$D$57,2,FALSE),0)*K26</f>
        <v>0</v>
      </c>
      <c r="M26" s="228">
        <f>SUMIF(Manage!$C$15:$C$41,$B26,Manage!H$15:H$41)</f>
        <v>0</v>
      </c>
      <c r="N26" s="15">
        <f>IFERROR(VLOOKUP($B26,'Master Staff List'!$C$8:$D$57,2,FALSE),0)*M26</f>
        <v>0</v>
      </c>
      <c r="O26" s="228">
        <f>SUMIF(Manage!$C$15:$C$41,$B26,Manage!I$15:I$41)</f>
        <v>0</v>
      </c>
      <c r="P26" s="15">
        <f>IFERROR(VLOOKUP($B26,'Master Staff List'!$C$8:$D$57,2,FALSE),0)*O26</f>
        <v>0</v>
      </c>
      <c r="Q26" s="228">
        <f>SUMIF(Manage!$C$15:$C$41,$B26,Manage!J$15:J$41)</f>
        <v>0</v>
      </c>
      <c r="R26" s="15">
        <f>IFERROR(VLOOKUP($B26,'Master Staff List'!$C$8:$D$57,2,FALSE),0)*Q26</f>
        <v>0</v>
      </c>
      <c r="S26" s="228">
        <f>SUMIF(Manage!$C$15:$C$41,$B26,Manage!K$15:K$41)</f>
        <v>0</v>
      </c>
      <c r="T26" s="15">
        <f>IFERROR(VLOOKUP($B26,'Master Staff List'!$C$8:$D$57,2,FALSE),0)*S26</f>
        <v>0</v>
      </c>
      <c r="U26" s="228">
        <f>SUMIF(Manage!$C$15:$C$41,$B26,Manage!L$15:L$41)</f>
        <v>0</v>
      </c>
      <c r="V26" s="15">
        <f>IFERROR(VLOOKUP($B26,'Master Staff List'!$C$8:$D$57,2,FALSE),0)*U26</f>
        <v>0</v>
      </c>
      <c r="W26" s="228">
        <f>SUMIF(Manage!$C$15:$C$41,$B26,Manage!M$15:M$41)</f>
        <v>0</v>
      </c>
      <c r="X26" s="15">
        <f>IFERROR(VLOOKUP($B26,'Master Staff List'!$C$8:$D$57,2,FALSE),0)*W26</f>
        <v>0</v>
      </c>
      <c r="Y26" s="228">
        <f>SUMIF(Manage!$C$15:$C$41,$B26,Manage!N$15:N$41)</f>
        <v>0</v>
      </c>
      <c r="Z26" s="15">
        <f>IFERROR(VLOOKUP($B26,'Master Staff List'!$C$8:$D$57,2,FALSE),0)*Y26</f>
        <v>0</v>
      </c>
      <c r="AA26" s="228">
        <f>SUMIF(Manage!$C$15:$C$41,$B26,Manage!O$15:O$41)</f>
        <v>0</v>
      </c>
      <c r="AB26" s="15">
        <f>IFERROR(VLOOKUP($B26,'Master Staff List'!$C$8:$D$57,2,FALSE),0)*AA26</f>
        <v>0</v>
      </c>
      <c r="AC26" s="19">
        <f t="shared" si="3"/>
        <v>0</v>
      </c>
      <c r="AD26" s="28">
        <f t="shared" si="4"/>
        <v>0</v>
      </c>
      <c r="AE26" s="29">
        <f t="shared" si="0"/>
        <v>0</v>
      </c>
      <c r="AH26" s="168">
        <f t="shared" si="1"/>
        <v>0</v>
      </c>
      <c r="AI26" s="168">
        <f t="shared" si="2"/>
        <v>0</v>
      </c>
    </row>
    <row r="27" spans="1:35" ht="12.2" customHeight="1" x14ac:dyDescent="0.25">
      <c r="A27" s="42"/>
      <c r="B27" s="203" t="str">
        <f>'Master Staff List'!C26</f>
        <v>TBD Staff Name 19</v>
      </c>
      <c r="C27" s="134"/>
      <c r="D27" s="40"/>
      <c r="E27" s="228">
        <f>SUMIF(Manage!$C$15:$C$41,$B27,Manage!D$15:D$41)</f>
        <v>0</v>
      </c>
      <c r="F27" s="15">
        <f>IFERROR(VLOOKUP($B27,'Master Staff List'!$C$8:$D$57,2,FALSE),0)*E27</f>
        <v>0</v>
      </c>
      <c r="G27" s="228">
        <f>SUMIF(Manage!$C$15:$C$41,$B27,Manage!E$15:E$41)</f>
        <v>0</v>
      </c>
      <c r="H27" s="15">
        <f>IFERROR(VLOOKUP($B27,'Master Staff List'!$C$8:$D$57,2,FALSE),0)*G27</f>
        <v>0</v>
      </c>
      <c r="I27" s="228">
        <f>SUMIF(Manage!$C$15:$C$41,$B27,Manage!F$15:F$41)</f>
        <v>0</v>
      </c>
      <c r="J27" s="15">
        <f>IFERROR(VLOOKUP($B27,'Master Staff List'!$C$8:$D$57,2,FALSE),0)*I27</f>
        <v>0</v>
      </c>
      <c r="K27" s="228">
        <f>SUMIF(Manage!$C$15:$C$41,$B27,Manage!G$15:G$41)</f>
        <v>0</v>
      </c>
      <c r="L27" s="15">
        <f>IFERROR(VLOOKUP($B27,'Master Staff List'!$C$8:$D$57,2,FALSE),0)*K27</f>
        <v>0</v>
      </c>
      <c r="M27" s="228">
        <f>SUMIF(Manage!$C$15:$C$41,$B27,Manage!H$15:H$41)</f>
        <v>0</v>
      </c>
      <c r="N27" s="15">
        <f>IFERROR(VLOOKUP($B27,'Master Staff List'!$C$8:$D$57,2,FALSE),0)*M27</f>
        <v>0</v>
      </c>
      <c r="O27" s="228">
        <f>SUMIF(Manage!$C$15:$C$41,$B27,Manage!I$15:I$41)</f>
        <v>0</v>
      </c>
      <c r="P27" s="15">
        <f>IFERROR(VLOOKUP($B27,'Master Staff List'!$C$8:$D$57,2,FALSE),0)*O27</f>
        <v>0</v>
      </c>
      <c r="Q27" s="228">
        <f>SUMIF(Manage!$C$15:$C$41,$B27,Manage!J$15:J$41)</f>
        <v>0</v>
      </c>
      <c r="R27" s="15">
        <f>IFERROR(VLOOKUP($B27,'Master Staff List'!$C$8:$D$57,2,FALSE),0)*Q27</f>
        <v>0</v>
      </c>
      <c r="S27" s="228">
        <f>SUMIF(Manage!$C$15:$C$41,$B27,Manage!K$15:K$41)</f>
        <v>0</v>
      </c>
      <c r="T27" s="15">
        <f>IFERROR(VLOOKUP($B27,'Master Staff List'!$C$8:$D$57,2,FALSE),0)*S27</f>
        <v>0</v>
      </c>
      <c r="U27" s="228">
        <f>SUMIF(Manage!$C$15:$C$41,$B27,Manage!L$15:L$41)</f>
        <v>0</v>
      </c>
      <c r="V27" s="15">
        <f>IFERROR(VLOOKUP($B27,'Master Staff List'!$C$8:$D$57,2,FALSE),0)*U27</f>
        <v>0</v>
      </c>
      <c r="W27" s="228">
        <f>SUMIF(Manage!$C$15:$C$41,$B27,Manage!M$15:M$41)</f>
        <v>0</v>
      </c>
      <c r="X27" s="15">
        <f>IFERROR(VLOOKUP($B27,'Master Staff List'!$C$8:$D$57,2,FALSE),0)*W27</f>
        <v>0</v>
      </c>
      <c r="Y27" s="228">
        <f>SUMIF(Manage!$C$15:$C$41,$B27,Manage!N$15:N$41)</f>
        <v>0</v>
      </c>
      <c r="Z27" s="15">
        <f>IFERROR(VLOOKUP($B27,'Master Staff List'!$C$8:$D$57,2,FALSE),0)*Y27</f>
        <v>0</v>
      </c>
      <c r="AA27" s="228">
        <f>SUMIF(Manage!$C$15:$C$41,$B27,Manage!O$15:O$41)</f>
        <v>0</v>
      </c>
      <c r="AB27" s="15">
        <f>IFERROR(VLOOKUP($B27,'Master Staff List'!$C$8:$D$57,2,FALSE),0)*AA27</f>
        <v>0</v>
      </c>
      <c r="AC27" s="19">
        <f t="shared" si="3"/>
        <v>0</v>
      </c>
      <c r="AD27" s="28">
        <f t="shared" si="4"/>
        <v>0</v>
      </c>
      <c r="AE27" s="29">
        <f t="shared" si="0"/>
        <v>0</v>
      </c>
      <c r="AH27" s="168">
        <f t="shared" si="1"/>
        <v>0</v>
      </c>
      <c r="AI27" s="168">
        <f t="shared" si="2"/>
        <v>0</v>
      </c>
    </row>
    <row r="28" spans="1:35" ht="12.2" customHeight="1" x14ac:dyDescent="0.25">
      <c r="A28" s="42"/>
      <c r="B28" s="203" t="str">
        <f>'Master Staff List'!C27</f>
        <v>TBD Staff Name 20</v>
      </c>
      <c r="C28" s="134"/>
      <c r="D28" s="40"/>
      <c r="E28" s="228">
        <f>SUMIF(Manage!$C$15:$C$41,$B28,Manage!D$15:D$41)</f>
        <v>0</v>
      </c>
      <c r="F28" s="15">
        <f>IFERROR(VLOOKUP($B28,'Master Staff List'!$C$8:$D$57,2,FALSE),0)*E28</f>
        <v>0</v>
      </c>
      <c r="G28" s="228">
        <f>SUMIF(Manage!$C$15:$C$41,$B28,Manage!E$15:E$41)</f>
        <v>0</v>
      </c>
      <c r="H28" s="15">
        <f>IFERROR(VLOOKUP($B28,'Master Staff List'!$C$8:$D$57,2,FALSE),0)*G28</f>
        <v>0</v>
      </c>
      <c r="I28" s="228">
        <f>SUMIF(Manage!$C$15:$C$41,$B28,Manage!F$15:F$41)</f>
        <v>0</v>
      </c>
      <c r="J28" s="15">
        <f>IFERROR(VLOOKUP($B28,'Master Staff List'!$C$8:$D$57,2,FALSE),0)*I28</f>
        <v>0</v>
      </c>
      <c r="K28" s="228">
        <f>SUMIF(Manage!$C$15:$C$41,$B28,Manage!G$15:G$41)</f>
        <v>0</v>
      </c>
      <c r="L28" s="15">
        <f>IFERROR(VLOOKUP($B28,'Master Staff List'!$C$8:$D$57,2,FALSE),0)*K28</f>
        <v>0</v>
      </c>
      <c r="M28" s="228">
        <f>SUMIF(Manage!$C$15:$C$41,$B28,Manage!H$15:H$41)</f>
        <v>0</v>
      </c>
      <c r="N28" s="15">
        <f>IFERROR(VLOOKUP($B28,'Master Staff List'!$C$8:$D$57,2,FALSE),0)*M28</f>
        <v>0</v>
      </c>
      <c r="O28" s="228">
        <f>SUMIF(Manage!$C$15:$C$41,$B28,Manage!I$15:I$41)</f>
        <v>0</v>
      </c>
      <c r="P28" s="15">
        <f>IFERROR(VLOOKUP($B28,'Master Staff List'!$C$8:$D$57,2,FALSE),0)*O28</f>
        <v>0</v>
      </c>
      <c r="Q28" s="228">
        <f>SUMIF(Manage!$C$15:$C$41,$B28,Manage!J$15:J$41)</f>
        <v>0</v>
      </c>
      <c r="R28" s="15">
        <f>IFERROR(VLOOKUP($B28,'Master Staff List'!$C$8:$D$57,2,FALSE),0)*Q28</f>
        <v>0</v>
      </c>
      <c r="S28" s="228">
        <f>SUMIF(Manage!$C$15:$C$41,$B28,Manage!K$15:K$41)</f>
        <v>0</v>
      </c>
      <c r="T28" s="15">
        <f>IFERROR(VLOOKUP($B28,'Master Staff List'!$C$8:$D$57,2,FALSE),0)*S28</f>
        <v>0</v>
      </c>
      <c r="U28" s="228">
        <f>SUMIF(Manage!$C$15:$C$41,$B28,Manage!L$15:L$41)</f>
        <v>0</v>
      </c>
      <c r="V28" s="15">
        <f>IFERROR(VLOOKUP($B28,'Master Staff List'!$C$8:$D$57,2,FALSE),0)*U28</f>
        <v>0</v>
      </c>
      <c r="W28" s="228">
        <f>SUMIF(Manage!$C$15:$C$41,$B28,Manage!M$15:M$41)</f>
        <v>0</v>
      </c>
      <c r="X28" s="15">
        <f>IFERROR(VLOOKUP($B28,'Master Staff List'!$C$8:$D$57,2,FALSE),0)*W28</f>
        <v>0</v>
      </c>
      <c r="Y28" s="228">
        <f>SUMIF(Manage!$C$15:$C$41,$B28,Manage!N$15:N$41)</f>
        <v>0</v>
      </c>
      <c r="Z28" s="15">
        <f>IFERROR(VLOOKUP($B28,'Master Staff List'!$C$8:$D$57,2,FALSE),0)*Y28</f>
        <v>0</v>
      </c>
      <c r="AA28" s="228">
        <f>SUMIF(Manage!$C$15:$C$41,$B28,Manage!O$15:O$41)</f>
        <v>0</v>
      </c>
      <c r="AB28" s="15">
        <f>IFERROR(VLOOKUP($B28,'Master Staff List'!$C$8:$D$57,2,FALSE),0)*AA28</f>
        <v>0</v>
      </c>
      <c r="AC28" s="19">
        <f t="shared" si="3"/>
        <v>0</v>
      </c>
      <c r="AD28" s="28">
        <f t="shared" si="4"/>
        <v>0</v>
      </c>
      <c r="AE28" s="29">
        <f t="shared" si="0"/>
        <v>0</v>
      </c>
      <c r="AH28" s="168">
        <f t="shared" si="1"/>
        <v>0</v>
      </c>
      <c r="AI28" s="168">
        <f t="shared" si="2"/>
        <v>0</v>
      </c>
    </row>
    <row r="29" spans="1:35" ht="12.2" customHeight="1" x14ac:dyDescent="0.25">
      <c r="A29" s="42"/>
      <c r="B29" s="203" t="str">
        <f>'Master Staff List'!C28</f>
        <v>TBD Staff Name 21</v>
      </c>
      <c r="C29" s="134"/>
      <c r="D29" s="40"/>
      <c r="E29" s="228">
        <f>SUMIF(Manage!$C$15:$C$41,$B29,Manage!D$15:D$41)</f>
        <v>0</v>
      </c>
      <c r="F29" s="15">
        <f>IFERROR(VLOOKUP($B29,'Master Staff List'!$C$8:$D$57,2,FALSE),0)*E29</f>
        <v>0</v>
      </c>
      <c r="G29" s="228">
        <f>SUMIF(Manage!$C$15:$C$41,$B29,Manage!E$15:E$41)</f>
        <v>0</v>
      </c>
      <c r="H29" s="15">
        <f>IFERROR(VLOOKUP($B29,'Master Staff List'!$C$8:$D$57,2,FALSE),0)*G29</f>
        <v>0</v>
      </c>
      <c r="I29" s="228">
        <f>SUMIF(Manage!$C$15:$C$41,$B29,Manage!F$15:F$41)</f>
        <v>0</v>
      </c>
      <c r="J29" s="15">
        <f>IFERROR(VLOOKUP($B29,'Master Staff List'!$C$8:$D$57,2,FALSE),0)*I29</f>
        <v>0</v>
      </c>
      <c r="K29" s="228">
        <f>SUMIF(Manage!$C$15:$C$41,$B29,Manage!G$15:G$41)</f>
        <v>0</v>
      </c>
      <c r="L29" s="15">
        <f>IFERROR(VLOOKUP($B29,'Master Staff List'!$C$8:$D$57,2,FALSE),0)*K29</f>
        <v>0</v>
      </c>
      <c r="M29" s="228">
        <f>SUMIF(Manage!$C$15:$C$41,$B29,Manage!H$15:H$41)</f>
        <v>0</v>
      </c>
      <c r="N29" s="15">
        <f>IFERROR(VLOOKUP($B29,'Master Staff List'!$C$8:$D$57,2,FALSE),0)*M29</f>
        <v>0</v>
      </c>
      <c r="O29" s="228">
        <f>SUMIF(Manage!$C$15:$C$41,$B29,Manage!I$15:I$41)</f>
        <v>0</v>
      </c>
      <c r="P29" s="15">
        <f>IFERROR(VLOOKUP($B29,'Master Staff List'!$C$8:$D$57,2,FALSE),0)*O29</f>
        <v>0</v>
      </c>
      <c r="Q29" s="228">
        <f>SUMIF(Manage!$C$15:$C$41,$B29,Manage!J$15:J$41)</f>
        <v>0</v>
      </c>
      <c r="R29" s="15">
        <f>IFERROR(VLOOKUP($B29,'Master Staff List'!$C$8:$D$57,2,FALSE),0)*Q29</f>
        <v>0</v>
      </c>
      <c r="S29" s="228">
        <f>SUMIF(Manage!$C$15:$C$41,$B29,Manage!K$15:K$41)</f>
        <v>0</v>
      </c>
      <c r="T29" s="15">
        <f>IFERROR(VLOOKUP($B29,'Master Staff List'!$C$8:$D$57,2,FALSE),0)*S29</f>
        <v>0</v>
      </c>
      <c r="U29" s="228">
        <f>SUMIF(Manage!$C$15:$C$41,$B29,Manage!L$15:L$41)</f>
        <v>0</v>
      </c>
      <c r="V29" s="15">
        <f>IFERROR(VLOOKUP($B29,'Master Staff List'!$C$8:$D$57,2,FALSE),0)*U29</f>
        <v>0</v>
      </c>
      <c r="W29" s="228">
        <f>SUMIF(Manage!$C$15:$C$41,$B29,Manage!M$15:M$41)</f>
        <v>0</v>
      </c>
      <c r="X29" s="15">
        <f>IFERROR(VLOOKUP($B29,'Master Staff List'!$C$8:$D$57,2,FALSE),0)*W29</f>
        <v>0</v>
      </c>
      <c r="Y29" s="228">
        <f>SUMIF(Manage!$C$15:$C$41,$B29,Manage!N$15:N$41)</f>
        <v>0</v>
      </c>
      <c r="Z29" s="15">
        <f>IFERROR(VLOOKUP($B29,'Master Staff List'!$C$8:$D$57,2,FALSE),0)*Y29</f>
        <v>0</v>
      </c>
      <c r="AA29" s="228">
        <f>SUMIF(Manage!$C$15:$C$41,$B29,Manage!O$15:O$41)</f>
        <v>0</v>
      </c>
      <c r="AB29" s="15">
        <f>IFERROR(VLOOKUP($B29,'Master Staff List'!$C$8:$D$57,2,FALSE),0)*AA29</f>
        <v>0</v>
      </c>
      <c r="AC29" s="19">
        <f t="shared" si="3"/>
        <v>0</v>
      </c>
      <c r="AD29" s="28">
        <f t="shared" si="4"/>
        <v>0</v>
      </c>
      <c r="AE29" s="29">
        <f t="shared" si="0"/>
        <v>0</v>
      </c>
      <c r="AH29" s="168">
        <f t="shared" si="1"/>
        <v>0</v>
      </c>
      <c r="AI29" s="168">
        <f t="shared" si="2"/>
        <v>0</v>
      </c>
    </row>
    <row r="30" spans="1:35" ht="12.2" customHeight="1" x14ac:dyDescent="0.25">
      <c r="A30" s="42"/>
      <c r="B30" s="203" t="str">
        <f>'Master Staff List'!C29</f>
        <v>TBD Staff Name 22</v>
      </c>
      <c r="C30" s="134"/>
      <c r="D30" s="40"/>
      <c r="E30" s="228">
        <f>SUMIF(Manage!$C$15:$C$41,$B30,Manage!D$15:D$41)</f>
        <v>0</v>
      </c>
      <c r="F30" s="15">
        <f>IFERROR(VLOOKUP($B30,'Master Staff List'!$C$8:$D$57,2,FALSE),0)*E30</f>
        <v>0</v>
      </c>
      <c r="G30" s="228">
        <f>SUMIF(Manage!$C$15:$C$41,$B30,Manage!E$15:E$41)</f>
        <v>0</v>
      </c>
      <c r="H30" s="15">
        <f>IFERROR(VLOOKUP($B30,'Master Staff List'!$C$8:$D$57,2,FALSE),0)*G30</f>
        <v>0</v>
      </c>
      <c r="I30" s="228">
        <f>SUMIF(Manage!$C$15:$C$41,$B30,Manage!F$15:F$41)</f>
        <v>0</v>
      </c>
      <c r="J30" s="15">
        <f>IFERROR(VLOOKUP($B30,'Master Staff List'!$C$8:$D$57,2,FALSE),0)*I30</f>
        <v>0</v>
      </c>
      <c r="K30" s="228">
        <f>SUMIF(Manage!$C$15:$C$41,$B30,Manage!G$15:G$41)</f>
        <v>0</v>
      </c>
      <c r="L30" s="15">
        <f>IFERROR(VLOOKUP($B30,'Master Staff List'!$C$8:$D$57,2,FALSE),0)*K30</f>
        <v>0</v>
      </c>
      <c r="M30" s="228">
        <f>SUMIF(Manage!$C$15:$C$41,$B30,Manage!H$15:H$41)</f>
        <v>0</v>
      </c>
      <c r="N30" s="15">
        <f>IFERROR(VLOOKUP($B30,'Master Staff List'!$C$8:$D$57,2,FALSE),0)*M30</f>
        <v>0</v>
      </c>
      <c r="O30" s="228">
        <f>SUMIF(Manage!$C$15:$C$41,$B30,Manage!I$15:I$41)</f>
        <v>0</v>
      </c>
      <c r="P30" s="15">
        <f>IFERROR(VLOOKUP($B30,'Master Staff List'!$C$8:$D$57,2,FALSE),0)*O30</f>
        <v>0</v>
      </c>
      <c r="Q30" s="228">
        <f>SUMIF(Manage!$C$15:$C$41,$B30,Manage!J$15:J$41)</f>
        <v>0</v>
      </c>
      <c r="R30" s="15">
        <f>IFERROR(VLOOKUP($B30,'Master Staff List'!$C$8:$D$57,2,FALSE),0)*Q30</f>
        <v>0</v>
      </c>
      <c r="S30" s="228">
        <f>SUMIF(Manage!$C$15:$C$41,$B30,Manage!K$15:K$41)</f>
        <v>0</v>
      </c>
      <c r="T30" s="15">
        <f>IFERROR(VLOOKUP($B30,'Master Staff List'!$C$8:$D$57,2,FALSE),0)*S30</f>
        <v>0</v>
      </c>
      <c r="U30" s="228">
        <f>SUMIF(Manage!$C$15:$C$41,$B30,Manage!L$15:L$41)</f>
        <v>0</v>
      </c>
      <c r="V30" s="15">
        <f>IFERROR(VLOOKUP($B30,'Master Staff List'!$C$8:$D$57,2,FALSE),0)*U30</f>
        <v>0</v>
      </c>
      <c r="W30" s="228">
        <f>SUMIF(Manage!$C$15:$C$41,$B30,Manage!M$15:M$41)</f>
        <v>0</v>
      </c>
      <c r="X30" s="15">
        <f>IFERROR(VLOOKUP($B30,'Master Staff List'!$C$8:$D$57,2,FALSE),0)*W30</f>
        <v>0</v>
      </c>
      <c r="Y30" s="228">
        <f>SUMIF(Manage!$C$15:$C$41,$B30,Manage!N$15:N$41)</f>
        <v>0</v>
      </c>
      <c r="Z30" s="15">
        <f>IFERROR(VLOOKUP($B30,'Master Staff List'!$C$8:$D$57,2,FALSE),0)*Y30</f>
        <v>0</v>
      </c>
      <c r="AA30" s="228">
        <f>SUMIF(Manage!$C$15:$C$41,$B30,Manage!O$15:O$41)</f>
        <v>0</v>
      </c>
      <c r="AB30" s="15">
        <f>IFERROR(VLOOKUP($B30,'Master Staff List'!$C$8:$D$57,2,FALSE),0)*AA30</f>
        <v>0</v>
      </c>
      <c r="AC30" s="19">
        <f t="shared" si="3"/>
        <v>0</v>
      </c>
      <c r="AD30" s="28">
        <f t="shared" si="4"/>
        <v>0</v>
      </c>
      <c r="AE30" s="29">
        <f t="shared" si="0"/>
        <v>0</v>
      </c>
      <c r="AH30" s="168">
        <f t="shared" si="1"/>
        <v>0</v>
      </c>
      <c r="AI30" s="168">
        <f t="shared" si="2"/>
        <v>0</v>
      </c>
    </row>
    <row r="31" spans="1:35" ht="12.2" customHeight="1" x14ac:dyDescent="0.25">
      <c r="A31" s="42"/>
      <c r="B31" s="203" t="str">
        <f>'Master Staff List'!C30</f>
        <v>TBD Staff Name 23</v>
      </c>
      <c r="C31" s="134"/>
      <c r="D31" s="40"/>
      <c r="E31" s="228">
        <f>SUMIF(Manage!$C$15:$C$41,$B31,Manage!D$15:D$41)</f>
        <v>0</v>
      </c>
      <c r="F31" s="15">
        <f>IFERROR(VLOOKUP($B31,'Master Staff List'!$C$8:$D$57,2,FALSE),0)*E31</f>
        <v>0</v>
      </c>
      <c r="G31" s="228">
        <f>SUMIF(Manage!$C$15:$C$41,$B31,Manage!E$15:E$41)</f>
        <v>0</v>
      </c>
      <c r="H31" s="15">
        <f>IFERROR(VLOOKUP($B31,'Master Staff List'!$C$8:$D$57,2,FALSE),0)*G31</f>
        <v>0</v>
      </c>
      <c r="I31" s="228">
        <f>SUMIF(Manage!$C$15:$C$41,$B31,Manage!F$15:F$41)</f>
        <v>0</v>
      </c>
      <c r="J31" s="15">
        <f>IFERROR(VLOOKUP($B31,'Master Staff List'!$C$8:$D$57,2,FALSE),0)*I31</f>
        <v>0</v>
      </c>
      <c r="K31" s="228">
        <f>SUMIF(Manage!$C$15:$C$41,$B31,Manage!G$15:G$41)</f>
        <v>0</v>
      </c>
      <c r="L31" s="15">
        <f>IFERROR(VLOOKUP($B31,'Master Staff List'!$C$8:$D$57,2,FALSE),0)*K31</f>
        <v>0</v>
      </c>
      <c r="M31" s="228">
        <f>SUMIF(Manage!$C$15:$C$41,$B31,Manage!H$15:H$41)</f>
        <v>0</v>
      </c>
      <c r="N31" s="15">
        <f>IFERROR(VLOOKUP($B31,'Master Staff List'!$C$8:$D$57,2,FALSE),0)*M31</f>
        <v>0</v>
      </c>
      <c r="O31" s="228">
        <f>SUMIF(Manage!$C$15:$C$41,$B31,Manage!I$15:I$41)</f>
        <v>0</v>
      </c>
      <c r="P31" s="15">
        <f>IFERROR(VLOOKUP($B31,'Master Staff List'!$C$8:$D$57,2,FALSE),0)*O31</f>
        <v>0</v>
      </c>
      <c r="Q31" s="228">
        <f>SUMIF(Manage!$C$15:$C$41,$B31,Manage!J$15:J$41)</f>
        <v>0</v>
      </c>
      <c r="R31" s="15">
        <f>IFERROR(VLOOKUP($B31,'Master Staff List'!$C$8:$D$57,2,FALSE),0)*Q31</f>
        <v>0</v>
      </c>
      <c r="S31" s="228">
        <f>SUMIF(Manage!$C$15:$C$41,$B31,Manage!K$15:K$41)</f>
        <v>0</v>
      </c>
      <c r="T31" s="15">
        <f>IFERROR(VLOOKUP($B31,'Master Staff List'!$C$8:$D$57,2,FALSE),0)*S31</f>
        <v>0</v>
      </c>
      <c r="U31" s="228">
        <f>SUMIF(Manage!$C$15:$C$41,$B31,Manage!L$15:L$41)</f>
        <v>0</v>
      </c>
      <c r="V31" s="15">
        <f>IFERROR(VLOOKUP($B31,'Master Staff List'!$C$8:$D$57,2,FALSE),0)*U31</f>
        <v>0</v>
      </c>
      <c r="W31" s="228">
        <f>SUMIF(Manage!$C$15:$C$41,$B31,Manage!M$15:M$41)</f>
        <v>0</v>
      </c>
      <c r="X31" s="15">
        <f>IFERROR(VLOOKUP($B31,'Master Staff List'!$C$8:$D$57,2,FALSE),0)*W31</f>
        <v>0</v>
      </c>
      <c r="Y31" s="228">
        <f>SUMIF(Manage!$C$15:$C$41,$B31,Manage!N$15:N$41)</f>
        <v>0</v>
      </c>
      <c r="Z31" s="15">
        <f>IFERROR(VLOOKUP($B31,'Master Staff List'!$C$8:$D$57,2,FALSE),0)*Y31</f>
        <v>0</v>
      </c>
      <c r="AA31" s="228">
        <f>SUMIF(Manage!$C$15:$C$41,$B31,Manage!O$15:O$41)</f>
        <v>0</v>
      </c>
      <c r="AB31" s="15">
        <f>IFERROR(VLOOKUP($B31,'Master Staff List'!$C$8:$D$57,2,FALSE),0)*AA31</f>
        <v>0</v>
      </c>
      <c r="AC31" s="19">
        <f t="shared" si="3"/>
        <v>0</v>
      </c>
      <c r="AD31" s="28">
        <f t="shared" si="4"/>
        <v>0</v>
      </c>
      <c r="AE31" s="29">
        <f t="shared" si="0"/>
        <v>0</v>
      </c>
      <c r="AH31" s="168">
        <f t="shared" si="1"/>
        <v>0</v>
      </c>
      <c r="AI31" s="168">
        <f t="shared" si="2"/>
        <v>0</v>
      </c>
    </row>
    <row r="32" spans="1:35" ht="12" customHeight="1" x14ac:dyDescent="0.25">
      <c r="A32" s="42"/>
      <c r="B32" s="203" t="str">
        <f>'Master Staff List'!C31</f>
        <v>TBD Staff Name 24</v>
      </c>
      <c r="C32" s="134"/>
      <c r="D32" s="40"/>
      <c r="E32" s="228">
        <f>SUMIF(Manage!$C$15:$C$41,$B32,Manage!D$15:D$41)</f>
        <v>0</v>
      </c>
      <c r="F32" s="15">
        <f>IFERROR(VLOOKUP($B32,'Master Staff List'!$C$8:$D$57,2,FALSE),0)*E32</f>
        <v>0</v>
      </c>
      <c r="G32" s="228">
        <f>SUMIF(Manage!$C$15:$C$41,$B32,Manage!E$15:E$41)</f>
        <v>0</v>
      </c>
      <c r="H32" s="15">
        <f>IFERROR(VLOOKUP($B32,'Master Staff List'!$C$8:$D$57,2,FALSE),0)*G32</f>
        <v>0</v>
      </c>
      <c r="I32" s="228">
        <f>SUMIF(Manage!$C$15:$C$41,$B32,Manage!F$15:F$41)</f>
        <v>0</v>
      </c>
      <c r="J32" s="15">
        <f>IFERROR(VLOOKUP($B32,'Master Staff List'!$C$8:$D$57,2,FALSE),0)*I32</f>
        <v>0</v>
      </c>
      <c r="K32" s="228">
        <f>SUMIF(Manage!$C$15:$C$41,$B32,Manage!G$15:G$41)</f>
        <v>0</v>
      </c>
      <c r="L32" s="15">
        <f>IFERROR(VLOOKUP($B32,'Master Staff List'!$C$8:$D$57,2,FALSE),0)*K32</f>
        <v>0</v>
      </c>
      <c r="M32" s="228">
        <f>SUMIF(Manage!$C$15:$C$41,$B32,Manage!H$15:H$41)</f>
        <v>0</v>
      </c>
      <c r="N32" s="15">
        <f>IFERROR(VLOOKUP($B32,'Master Staff List'!$C$8:$D$57,2,FALSE),0)*M32</f>
        <v>0</v>
      </c>
      <c r="O32" s="228">
        <f>SUMIF(Manage!$C$15:$C$41,$B32,Manage!I$15:I$41)</f>
        <v>0</v>
      </c>
      <c r="P32" s="15">
        <f>IFERROR(VLOOKUP($B32,'Master Staff List'!$C$8:$D$57,2,FALSE),0)*O32</f>
        <v>0</v>
      </c>
      <c r="Q32" s="228">
        <f>SUMIF(Manage!$C$15:$C$41,$B32,Manage!J$15:J$41)</f>
        <v>0</v>
      </c>
      <c r="R32" s="15">
        <f>IFERROR(VLOOKUP($B32,'Master Staff List'!$C$8:$D$57,2,FALSE),0)*Q32</f>
        <v>0</v>
      </c>
      <c r="S32" s="228">
        <f>SUMIF(Manage!$C$15:$C$41,$B32,Manage!K$15:K$41)</f>
        <v>0</v>
      </c>
      <c r="T32" s="15">
        <f>IFERROR(VLOOKUP($B32,'Master Staff List'!$C$8:$D$57,2,FALSE),0)*S32</f>
        <v>0</v>
      </c>
      <c r="U32" s="228">
        <f>SUMIF(Manage!$C$15:$C$41,$B32,Manage!L$15:L$41)</f>
        <v>0</v>
      </c>
      <c r="V32" s="15">
        <f>IFERROR(VLOOKUP($B32,'Master Staff List'!$C$8:$D$57,2,FALSE),0)*U32</f>
        <v>0</v>
      </c>
      <c r="W32" s="228">
        <f>SUMIF(Manage!$C$15:$C$41,$B32,Manage!M$15:M$41)</f>
        <v>0</v>
      </c>
      <c r="X32" s="15">
        <f>IFERROR(VLOOKUP($B32,'Master Staff List'!$C$8:$D$57,2,FALSE),0)*W32</f>
        <v>0</v>
      </c>
      <c r="Y32" s="228">
        <f>SUMIF(Manage!$C$15:$C$41,$B32,Manage!N$15:N$41)</f>
        <v>0</v>
      </c>
      <c r="Z32" s="15">
        <f>IFERROR(VLOOKUP($B32,'Master Staff List'!$C$8:$D$57,2,FALSE),0)*Y32</f>
        <v>0</v>
      </c>
      <c r="AA32" s="228">
        <f>SUMIF(Manage!$C$15:$C$41,$B32,Manage!O$15:O$41)</f>
        <v>0</v>
      </c>
      <c r="AB32" s="15">
        <f>IFERROR(VLOOKUP($B32,'Master Staff List'!$C$8:$D$57,2,FALSE),0)*AA32</f>
        <v>0</v>
      </c>
      <c r="AC32" s="19">
        <f t="shared" si="3"/>
        <v>0</v>
      </c>
      <c r="AD32" s="28">
        <f t="shared" si="4"/>
        <v>0</v>
      </c>
      <c r="AE32" s="29">
        <f t="shared" si="0"/>
        <v>0</v>
      </c>
      <c r="AH32" s="168">
        <f t="shared" si="1"/>
        <v>0</v>
      </c>
      <c r="AI32" s="168">
        <f t="shared" si="2"/>
        <v>0</v>
      </c>
    </row>
    <row r="33" spans="1:35" ht="12.2" customHeight="1" x14ac:dyDescent="0.25">
      <c r="A33" s="42"/>
      <c r="B33" s="203" t="str">
        <f>'Master Staff List'!C32</f>
        <v>TBD Staff Name 25</v>
      </c>
      <c r="C33" s="134"/>
      <c r="D33" s="40"/>
      <c r="E33" s="228">
        <f>SUMIF(Manage!$C$15:$C$41,$B33,Manage!D$15:D$41)</f>
        <v>0</v>
      </c>
      <c r="F33" s="15">
        <f>IFERROR(VLOOKUP($B33,'Master Staff List'!$C$8:$D$57,2,FALSE),0)*E33</f>
        <v>0</v>
      </c>
      <c r="G33" s="228">
        <f>SUMIF(Manage!$C$15:$C$41,$B33,Manage!E$15:E$41)</f>
        <v>0</v>
      </c>
      <c r="H33" s="15">
        <f>IFERROR(VLOOKUP($B33,'Master Staff List'!$C$8:$D$57,2,FALSE),0)*G33</f>
        <v>0</v>
      </c>
      <c r="I33" s="228">
        <f>SUMIF(Manage!$C$15:$C$41,$B33,Manage!F$15:F$41)</f>
        <v>0</v>
      </c>
      <c r="J33" s="15">
        <f>IFERROR(VLOOKUP($B33,'Master Staff List'!$C$8:$D$57,2,FALSE),0)*I33</f>
        <v>0</v>
      </c>
      <c r="K33" s="228">
        <f>SUMIF(Manage!$C$15:$C$41,$B33,Manage!G$15:G$41)</f>
        <v>0</v>
      </c>
      <c r="L33" s="15">
        <f>IFERROR(VLOOKUP($B33,'Master Staff List'!$C$8:$D$57,2,FALSE),0)*K33</f>
        <v>0</v>
      </c>
      <c r="M33" s="228">
        <f>SUMIF(Manage!$C$15:$C$41,$B33,Manage!H$15:H$41)</f>
        <v>0</v>
      </c>
      <c r="N33" s="15">
        <f>IFERROR(VLOOKUP($B33,'Master Staff List'!$C$8:$D$57,2,FALSE),0)*M33</f>
        <v>0</v>
      </c>
      <c r="O33" s="228">
        <f>SUMIF(Manage!$C$15:$C$41,$B33,Manage!I$15:I$41)</f>
        <v>0</v>
      </c>
      <c r="P33" s="15">
        <f>IFERROR(VLOOKUP($B33,'Master Staff List'!$C$8:$D$57,2,FALSE),0)*O33</f>
        <v>0</v>
      </c>
      <c r="Q33" s="228">
        <f>SUMIF(Manage!$C$15:$C$41,$B33,Manage!J$15:J$41)</f>
        <v>0</v>
      </c>
      <c r="R33" s="15">
        <f>IFERROR(VLOOKUP($B33,'Master Staff List'!$C$8:$D$57,2,FALSE),0)*Q33</f>
        <v>0</v>
      </c>
      <c r="S33" s="228">
        <f>SUMIF(Manage!$C$15:$C$41,$B33,Manage!K$15:K$41)</f>
        <v>0</v>
      </c>
      <c r="T33" s="15">
        <f>IFERROR(VLOOKUP($B33,'Master Staff List'!$C$8:$D$57,2,FALSE),0)*S33</f>
        <v>0</v>
      </c>
      <c r="U33" s="228">
        <f>SUMIF(Manage!$C$15:$C$41,$B33,Manage!L$15:L$41)</f>
        <v>0</v>
      </c>
      <c r="V33" s="15">
        <f>IFERROR(VLOOKUP($B33,'Master Staff List'!$C$8:$D$57,2,FALSE),0)*U33</f>
        <v>0</v>
      </c>
      <c r="W33" s="228">
        <f>SUMIF(Manage!$C$15:$C$41,$B33,Manage!M$15:M$41)</f>
        <v>0</v>
      </c>
      <c r="X33" s="15">
        <f>IFERROR(VLOOKUP($B33,'Master Staff List'!$C$8:$D$57,2,FALSE),0)*W33</f>
        <v>0</v>
      </c>
      <c r="Y33" s="228">
        <f>SUMIF(Manage!$C$15:$C$41,$B33,Manage!N$15:N$41)</f>
        <v>0</v>
      </c>
      <c r="Z33" s="15">
        <f>IFERROR(VLOOKUP($B33,'Master Staff List'!$C$8:$D$57,2,FALSE),0)*Y33</f>
        <v>0</v>
      </c>
      <c r="AA33" s="228">
        <f>SUMIF(Manage!$C$15:$C$41,$B33,Manage!O$15:O$41)</f>
        <v>0</v>
      </c>
      <c r="AB33" s="15">
        <f>IFERROR(VLOOKUP($B33,'Master Staff List'!$C$8:$D$57,2,FALSE),0)*AA33</f>
        <v>0</v>
      </c>
      <c r="AC33" s="19">
        <f t="shared" si="3"/>
        <v>0</v>
      </c>
      <c r="AD33" s="28">
        <f t="shared" si="4"/>
        <v>0</v>
      </c>
      <c r="AE33" s="29">
        <f t="shared" si="0"/>
        <v>0</v>
      </c>
      <c r="AH33" s="168">
        <f t="shared" si="1"/>
        <v>0</v>
      </c>
      <c r="AI33" s="168">
        <f t="shared" si="2"/>
        <v>0</v>
      </c>
    </row>
    <row r="34" spans="1:35" ht="12.2" customHeight="1" x14ac:dyDescent="0.25">
      <c r="A34" s="42"/>
      <c r="B34" s="203" t="str">
        <f>'Master Staff List'!C33</f>
        <v>TBD Staff Name 26</v>
      </c>
      <c r="C34" s="134"/>
      <c r="D34" s="40"/>
      <c r="E34" s="228">
        <f>SUMIF(Manage!$C$15:$C$41,$B34,Manage!D$15:D$41)</f>
        <v>0</v>
      </c>
      <c r="F34" s="15">
        <f>IFERROR(VLOOKUP($B34,'Master Staff List'!$C$8:$D$57,2,FALSE),0)*E34</f>
        <v>0</v>
      </c>
      <c r="G34" s="228">
        <f>SUMIF(Manage!$C$15:$C$41,$B34,Manage!E$15:E$41)</f>
        <v>0</v>
      </c>
      <c r="H34" s="15">
        <f>IFERROR(VLOOKUP($B34,'Master Staff List'!$C$8:$D$57,2,FALSE),0)*G34</f>
        <v>0</v>
      </c>
      <c r="I34" s="228">
        <f>SUMIF(Manage!$C$15:$C$41,$B34,Manage!F$15:F$41)</f>
        <v>0</v>
      </c>
      <c r="J34" s="15">
        <f>IFERROR(VLOOKUP($B34,'Master Staff List'!$C$8:$D$57,2,FALSE),0)*I34</f>
        <v>0</v>
      </c>
      <c r="K34" s="228">
        <f>SUMIF(Manage!$C$15:$C$41,$B34,Manage!G$15:G$41)</f>
        <v>0</v>
      </c>
      <c r="L34" s="15">
        <f>IFERROR(VLOOKUP($B34,'Master Staff List'!$C$8:$D$57,2,FALSE),0)*K34</f>
        <v>0</v>
      </c>
      <c r="M34" s="228">
        <f>SUMIF(Manage!$C$15:$C$41,$B34,Manage!H$15:H$41)</f>
        <v>0</v>
      </c>
      <c r="N34" s="15">
        <f>IFERROR(VLOOKUP($B34,'Master Staff List'!$C$8:$D$57,2,FALSE),0)*M34</f>
        <v>0</v>
      </c>
      <c r="O34" s="228">
        <f>SUMIF(Manage!$C$15:$C$41,$B34,Manage!I$15:I$41)</f>
        <v>0</v>
      </c>
      <c r="P34" s="15">
        <f>IFERROR(VLOOKUP($B34,'Master Staff List'!$C$8:$D$57,2,FALSE),0)*O34</f>
        <v>0</v>
      </c>
      <c r="Q34" s="228">
        <f>SUMIF(Manage!$C$15:$C$41,$B34,Manage!J$15:J$41)</f>
        <v>0</v>
      </c>
      <c r="R34" s="15">
        <f>IFERROR(VLOOKUP($B34,'Master Staff List'!$C$8:$D$57,2,FALSE),0)*Q34</f>
        <v>0</v>
      </c>
      <c r="S34" s="228">
        <f>SUMIF(Manage!$C$15:$C$41,$B34,Manage!K$15:K$41)</f>
        <v>0</v>
      </c>
      <c r="T34" s="15">
        <f>IFERROR(VLOOKUP($B34,'Master Staff List'!$C$8:$D$57,2,FALSE),0)*S34</f>
        <v>0</v>
      </c>
      <c r="U34" s="228">
        <f>SUMIF(Manage!$C$15:$C$41,$B34,Manage!L$15:L$41)</f>
        <v>0</v>
      </c>
      <c r="V34" s="15">
        <f>IFERROR(VLOOKUP($B34,'Master Staff List'!$C$8:$D$57,2,FALSE),0)*U34</f>
        <v>0</v>
      </c>
      <c r="W34" s="228">
        <f>SUMIF(Manage!$C$15:$C$41,$B34,Manage!M$15:M$41)</f>
        <v>0</v>
      </c>
      <c r="X34" s="15">
        <f>IFERROR(VLOOKUP($B34,'Master Staff List'!$C$8:$D$57,2,FALSE),0)*W34</f>
        <v>0</v>
      </c>
      <c r="Y34" s="228">
        <f>SUMIF(Manage!$C$15:$C$41,$B34,Manage!N$15:N$41)</f>
        <v>0</v>
      </c>
      <c r="Z34" s="15">
        <f>IFERROR(VLOOKUP($B34,'Master Staff List'!$C$8:$D$57,2,FALSE),0)*Y34</f>
        <v>0</v>
      </c>
      <c r="AA34" s="228">
        <f>SUMIF(Manage!$C$15:$C$41,$B34,Manage!O$15:O$41)</f>
        <v>0</v>
      </c>
      <c r="AB34" s="15">
        <f>IFERROR(VLOOKUP($B34,'Master Staff List'!$C$8:$D$57,2,FALSE),0)*AA34</f>
        <v>0</v>
      </c>
      <c r="AC34" s="19">
        <f t="shared" si="3"/>
        <v>0</v>
      </c>
      <c r="AD34" s="28">
        <f t="shared" si="4"/>
        <v>0</v>
      </c>
      <c r="AE34" s="29">
        <f t="shared" si="0"/>
        <v>0</v>
      </c>
      <c r="AH34" s="168">
        <f t="shared" si="1"/>
        <v>0</v>
      </c>
      <c r="AI34" s="168">
        <f t="shared" si="2"/>
        <v>0</v>
      </c>
    </row>
    <row r="35" spans="1:35" ht="12.2" customHeight="1" x14ac:dyDescent="0.25">
      <c r="A35" s="42"/>
      <c r="B35" s="203" t="str">
        <f>'Master Staff List'!C34</f>
        <v>TBD Staff Name 27</v>
      </c>
      <c r="C35" s="134"/>
      <c r="D35" s="40"/>
      <c r="E35" s="228">
        <f>SUMIF(Manage!$C$15:$C$41,$B35,Manage!D$15:D$41)</f>
        <v>0</v>
      </c>
      <c r="F35" s="15">
        <f>IFERROR(VLOOKUP($B35,'Master Staff List'!$C$8:$D$57,2,FALSE),0)*E35</f>
        <v>0</v>
      </c>
      <c r="G35" s="228">
        <f>SUMIF(Manage!$C$15:$C$41,$B35,Manage!E$15:E$41)</f>
        <v>0</v>
      </c>
      <c r="H35" s="15">
        <f>IFERROR(VLOOKUP($B35,'Master Staff List'!$C$8:$D$57,2,FALSE),0)*G35</f>
        <v>0</v>
      </c>
      <c r="I35" s="228">
        <f>SUMIF(Manage!$C$15:$C$41,$B35,Manage!F$15:F$41)</f>
        <v>0</v>
      </c>
      <c r="J35" s="15">
        <f>IFERROR(VLOOKUP($B35,'Master Staff List'!$C$8:$D$57,2,FALSE),0)*I35</f>
        <v>0</v>
      </c>
      <c r="K35" s="228">
        <f>SUMIF(Manage!$C$15:$C$41,$B35,Manage!G$15:G$41)</f>
        <v>0</v>
      </c>
      <c r="L35" s="15">
        <f>IFERROR(VLOOKUP($B35,'Master Staff List'!$C$8:$D$57,2,FALSE),0)*K35</f>
        <v>0</v>
      </c>
      <c r="M35" s="228">
        <f>SUMIF(Manage!$C$15:$C$41,$B35,Manage!H$15:H$41)</f>
        <v>0</v>
      </c>
      <c r="N35" s="15">
        <f>IFERROR(VLOOKUP($B35,'Master Staff List'!$C$8:$D$57,2,FALSE),0)*M35</f>
        <v>0</v>
      </c>
      <c r="O35" s="228">
        <f>SUMIF(Manage!$C$15:$C$41,$B35,Manage!I$15:I$41)</f>
        <v>0</v>
      </c>
      <c r="P35" s="15">
        <f>IFERROR(VLOOKUP($B35,'Master Staff List'!$C$8:$D$57,2,FALSE),0)*O35</f>
        <v>0</v>
      </c>
      <c r="Q35" s="228">
        <f>SUMIF(Manage!$C$15:$C$41,$B35,Manage!J$15:J$41)</f>
        <v>0</v>
      </c>
      <c r="R35" s="15">
        <f>IFERROR(VLOOKUP($B35,'Master Staff List'!$C$8:$D$57,2,FALSE),0)*Q35</f>
        <v>0</v>
      </c>
      <c r="S35" s="228">
        <f>SUMIF(Manage!$C$15:$C$41,$B35,Manage!K$15:K$41)</f>
        <v>0</v>
      </c>
      <c r="T35" s="15">
        <f>IFERROR(VLOOKUP($B35,'Master Staff List'!$C$8:$D$57,2,FALSE),0)*S35</f>
        <v>0</v>
      </c>
      <c r="U35" s="228">
        <f>SUMIF(Manage!$C$15:$C$41,$B35,Manage!L$15:L$41)</f>
        <v>0</v>
      </c>
      <c r="V35" s="15">
        <f>IFERROR(VLOOKUP($B35,'Master Staff List'!$C$8:$D$57,2,FALSE),0)*U35</f>
        <v>0</v>
      </c>
      <c r="W35" s="228">
        <f>SUMIF(Manage!$C$15:$C$41,$B35,Manage!M$15:M$41)</f>
        <v>0</v>
      </c>
      <c r="X35" s="15">
        <f>IFERROR(VLOOKUP($B35,'Master Staff List'!$C$8:$D$57,2,FALSE),0)*W35</f>
        <v>0</v>
      </c>
      <c r="Y35" s="228">
        <f>SUMIF(Manage!$C$15:$C$41,$B35,Manage!N$15:N$41)</f>
        <v>0</v>
      </c>
      <c r="Z35" s="15">
        <f>IFERROR(VLOOKUP($B35,'Master Staff List'!$C$8:$D$57,2,FALSE),0)*Y35</f>
        <v>0</v>
      </c>
      <c r="AA35" s="228">
        <f>SUMIF(Manage!$C$15:$C$41,$B35,Manage!O$15:O$41)</f>
        <v>0</v>
      </c>
      <c r="AB35" s="15">
        <f>IFERROR(VLOOKUP($B35,'Master Staff List'!$C$8:$D$57,2,FALSE),0)*AA35</f>
        <v>0</v>
      </c>
      <c r="AC35" s="19">
        <f t="shared" si="3"/>
        <v>0</v>
      </c>
      <c r="AD35" s="28">
        <f t="shared" si="4"/>
        <v>0</v>
      </c>
      <c r="AE35" s="29">
        <f t="shared" si="0"/>
        <v>0</v>
      </c>
      <c r="AH35" s="168">
        <f t="shared" si="1"/>
        <v>0</v>
      </c>
      <c r="AI35" s="168">
        <f t="shared" si="2"/>
        <v>0</v>
      </c>
    </row>
    <row r="36" spans="1:35" ht="12.2" customHeight="1" x14ac:dyDescent="0.25">
      <c r="A36" s="42"/>
      <c r="B36" s="203" t="str">
        <f>'Master Staff List'!C35</f>
        <v>TBD Staff Name 28</v>
      </c>
      <c r="C36" s="134"/>
      <c r="D36" s="40"/>
      <c r="E36" s="228">
        <f>SUMIF(Manage!$C$15:$C$41,$B36,Manage!D$15:D$41)</f>
        <v>0</v>
      </c>
      <c r="F36" s="15">
        <f>IFERROR(VLOOKUP($B36,'Master Staff List'!$C$8:$D$57,2,FALSE),0)*E36</f>
        <v>0</v>
      </c>
      <c r="G36" s="228">
        <f>SUMIF(Manage!$C$15:$C$41,$B36,Manage!E$15:E$41)</f>
        <v>0</v>
      </c>
      <c r="H36" s="15">
        <f>IFERROR(VLOOKUP($B36,'Master Staff List'!$C$8:$D$57,2,FALSE),0)*G36</f>
        <v>0</v>
      </c>
      <c r="I36" s="228">
        <f>SUMIF(Manage!$C$15:$C$41,$B36,Manage!F$15:F$41)</f>
        <v>0</v>
      </c>
      <c r="J36" s="15">
        <f>IFERROR(VLOOKUP($B36,'Master Staff List'!$C$8:$D$57,2,FALSE),0)*I36</f>
        <v>0</v>
      </c>
      <c r="K36" s="228">
        <f>SUMIF(Manage!$C$15:$C$41,$B36,Manage!G$15:G$41)</f>
        <v>0</v>
      </c>
      <c r="L36" s="15">
        <f>IFERROR(VLOOKUP($B36,'Master Staff List'!$C$8:$D$57,2,FALSE),0)*K36</f>
        <v>0</v>
      </c>
      <c r="M36" s="228">
        <f>SUMIF(Manage!$C$15:$C$41,$B36,Manage!H$15:H$41)</f>
        <v>0</v>
      </c>
      <c r="N36" s="15">
        <f>IFERROR(VLOOKUP($B36,'Master Staff List'!$C$8:$D$57,2,FALSE),0)*M36</f>
        <v>0</v>
      </c>
      <c r="O36" s="228">
        <f>SUMIF(Manage!$C$15:$C$41,$B36,Manage!I$15:I$41)</f>
        <v>0</v>
      </c>
      <c r="P36" s="15">
        <f>IFERROR(VLOOKUP($B36,'Master Staff List'!$C$8:$D$57,2,FALSE),0)*O36</f>
        <v>0</v>
      </c>
      <c r="Q36" s="228">
        <f>SUMIF(Manage!$C$15:$C$41,$B36,Manage!J$15:J$41)</f>
        <v>0</v>
      </c>
      <c r="R36" s="15">
        <f>IFERROR(VLOOKUP($B36,'Master Staff List'!$C$8:$D$57,2,FALSE),0)*Q36</f>
        <v>0</v>
      </c>
      <c r="S36" s="228">
        <f>SUMIF(Manage!$C$15:$C$41,$B36,Manage!K$15:K$41)</f>
        <v>0</v>
      </c>
      <c r="T36" s="15">
        <f>IFERROR(VLOOKUP($B36,'Master Staff List'!$C$8:$D$57,2,FALSE),0)*S36</f>
        <v>0</v>
      </c>
      <c r="U36" s="228">
        <f>SUMIF(Manage!$C$15:$C$41,$B36,Manage!L$15:L$41)</f>
        <v>0</v>
      </c>
      <c r="V36" s="15">
        <f>IFERROR(VLOOKUP($B36,'Master Staff List'!$C$8:$D$57,2,FALSE),0)*U36</f>
        <v>0</v>
      </c>
      <c r="W36" s="228">
        <f>SUMIF(Manage!$C$15:$C$41,$B36,Manage!M$15:M$41)</f>
        <v>0</v>
      </c>
      <c r="X36" s="15">
        <f>IFERROR(VLOOKUP($B36,'Master Staff List'!$C$8:$D$57,2,FALSE),0)*W36</f>
        <v>0</v>
      </c>
      <c r="Y36" s="228">
        <f>SUMIF(Manage!$C$15:$C$41,$B36,Manage!N$15:N$41)</f>
        <v>0</v>
      </c>
      <c r="Z36" s="15">
        <f>IFERROR(VLOOKUP($B36,'Master Staff List'!$C$8:$D$57,2,FALSE),0)*Y36</f>
        <v>0</v>
      </c>
      <c r="AA36" s="228">
        <f>SUMIF(Manage!$C$15:$C$41,$B36,Manage!O$15:O$41)</f>
        <v>0</v>
      </c>
      <c r="AB36" s="15">
        <f>IFERROR(VLOOKUP($B36,'Master Staff List'!$C$8:$D$57,2,FALSE),0)*AA36</f>
        <v>0</v>
      </c>
      <c r="AC36" s="19">
        <f t="shared" si="3"/>
        <v>0</v>
      </c>
      <c r="AD36" s="28">
        <f t="shared" si="4"/>
        <v>0</v>
      </c>
      <c r="AE36" s="29">
        <f t="shared" si="0"/>
        <v>0</v>
      </c>
      <c r="AH36" s="168">
        <f t="shared" si="1"/>
        <v>0</v>
      </c>
      <c r="AI36" s="168">
        <f t="shared" si="2"/>
        <v>0</v>
      </c>
    </row>
    <row r="37" spans="1:35" ht="12.2" customHeight="1" x14ac:dyDescent="0.25">
      <c r="A37" s="42"/>
      <c r="B37" s="203" t="str">
        <f>'Master Staff List'!C36</f>
        <v>TBD Staff Name 29</v>
      </c>
      <c r="C37" s="134"/>
      <c r="D37" s="40"/>
      <c r="E37" s="228">
        <f>SUMIF(Manage!$C$15:$C$41,$B37,Manage!D$15:D$41)</f>
        <v>0</v>
      </c>
      <c r="F37" s="15">
        <f>IFERROR(VLOOKUP($B37,'Master Staff List'!$C$8:$D$57,2,FALSE),0)*E37</f>
        <v>0</v>
      </c>
      <c r="G37" s="228">
        <f>SUMIF(Manage!$C$15:$C$41,$B37,Manage!E$15:E$41)</f>
        <v>0</v>
      </c>
      <c r="H37" s="15">
        <f>IFERROR(VLOOKUP($B37,'Master Staff List'!$C$8:$D$57,2,FALSE),0)*G37</f>
        <v>0</v>
      </c>
      <c r="I37" s="228">
        <f>SUMIF(Manage!$C$15:$C$41,$B37,Manage!F$15:F$41)</f>
        <v>0</v>
      </c>
      <c r="J37" s="15">
        <f>IFERROR(VLOOKUP($B37,'Master Staff List'!$C$8:$D$57,2,FALSE),0)*I37</f>
        <v>0</v>
      </c>
      <c r="K37" s="228">
        <f>SUMIF(Manage!$C$15:$C$41,$B37,Manage!G$15:G$41)</f>
        <v>0</v>
      </c>
      <c r="L37" s="15">
        <f>IFERROR(VLOOKUP($B37,'Master Staff List'!$C$8:$D$57,2,FALSE),0)*K37</f>
        <v>0</v>
      </c>
      <c r="M37" s="228">
        <f>SUMIF(Manage!$C$15:$C$41,$B37,Manage!H$15:H$41)</f>
        <v>0</v>
      </c>
      <c r="N37" s="15">
        <f>IFERROR(VLOOKUP($B37,'Master Staff List'!$C$8:$D$57,2,FALSE),0)*M37</f>
        <v>0</v>
      </c>
      <c r="O37" s="228">
        <f>SUMIF(Manage!$C$15:$C$41,$B37,Manage!I$15:I$41)</f>
        <v>0</v>
      </c>
      <c r="P37" s="15">
        <f>IFERROR(VLOOKUP($B37,'Master Staff List'!$C$8:$D$57,2,FALSE),0)*O37</f>
        <v>0</v>
      </c>
      <c r="Q37" s="228">
        <f>SUMIF(Manage!$C$15:$C$41,$B37,Manage!J$15:J$41)</f>
        <v>0</v>
      </c>
      <c r="R37" s="15">
        <f>IFERROR(VLOOKUP($B37,'Master Staff List'!$C$8:$D$57,2,FALSE),0)*Q37</f>
        <v>0</v>
      </c>
      <c r="S37" s="228">
        <f>SUMIF(Manage!$C$15:$C$41,$B37,Manage!K$15:K$41)</f>
        <v>0</v>
      </c>
      <c r="T37" s="15">
        <f>IFERROR(VLOOKUP($B37,'Master Staff List'!$C$8:$D$57,2,FALSE),0)*S37</f>
        <v>0</v>
      </c>
      <c r="U37" s="228">
        <f>SUMIF(Manage!$C$15:$C$41,$B37,Manage!L$15:L$41)</f>
        <v>0</v>
      </c>
      <c r="V37" s="15">
        <f>IFERROR(VLOOKUP($B37,'Master Staff List'!$C$8:$D$57,2,FALSE),0)*U37</f>
        <v>0</v>
      </c>
      <c r="W37" s="228">
        <f>SUMIF(Manage!$C$15:$C$41,$B37,Manage!M$15:M$41)</f>
        <v>0</v>
      </c>
      <c r="X37" s="15">
        <f>IFERROR(VLOOKUP($B37,'Master Staff List'!$C$8:$D$57,2,FALSE),0)*W37</f>
        <v>0</v>
      </c>
      <c r="Y37" s="228">
        <f>SUMIF(Manage!$C$15:$C$41,$B37,Manage!N$15:N$41)</f>
        <v>0</v>
      </c>
      <c r="Z37" s="15">
        <f>IFERROR(VLOOKUP($B37,'Master Staff List'!$C$8:$D$57,2,FALSE),0)*Y37</f>
        <v>0</v>
      </c>
      <c r="AA37" s="228">
        <f>SUMIF(Manage!$C$15:$C$41,$B37,Manage!O$15:O$41)</f>
        <v>0</v>
      </c>
      <c r="AB37" s="15">
        <f>IFERROR(VLOOKUP($B37,'Master Staff List'!$C$8:$D$57,2,FALSE),0)*AA37</f>
        <v>0</v>
      </c>
      <c r="AC37" s="19">
        <f t="shared" si="3"/>
        <v>0</v>
      </c>
      <c r="AD37" s="28">
        <f t="shared" si="4"/>
        <v>0</v>
      </c>
      <c r="AE37" s="29">
        <f t="shared" si="0"/>
        <v>0</v>
      </c>
      <c r="AH37" s="168">
        <f t="shared" si="1"/>
        <v>0</v>
      </c>
      <c r="AI37" s="168">
        <f t="shared" si="2"/>
        <v>0</v>
      </c>
    </row>
    <row r="38" spans="1:35" ht="12.2" customHeight="1" x14ac:dyDescent="0.25">
      <c r="A38" s="42"/>
      <c r="B38" s="203" t="str">
        <f>'Master Staff List'!C37</f>
        <v>TBD Staff Name 30</v>
      </c>
      <c r="C38" s="134"/>
      <c r="D38" s="40"/>
      <c r="E38" s="228">
        <f>SUMIF(Manage!$C$15:$C$41,$B38,Manage!D$15:D$41)</f>
        <v>0</v>
      </c>
      <c r="F38" s="15">
        <f>IFERROR(VLOOKUP($B38,'Master Staff List'!$C$8:$D$57,2,FALSE),0)*E38</f>
        <v>0</v>
      </c>
      <c r="G38" s="228">
        <f>SUMIF(Manage!$C$15:$C$41,$B38,Manage!E$15:E$41)</f>
        <v>0</v>
      </c>
      <c r="H38" s="15">
        <f>IFERROR(VLOOKUP($B38,'Master Staff List'!$C$8:$D$57,2,FALSE),0)*G38</f>
        <v>0</v>
      </c>
      <c r="I38" s="228">
        <f>SUMIF(Manage!$C$15:$C$41,$B38,Manage!F$15:F$41)</f>
        <v>0</v>
      </c>
      <c r="J38" s="15">
        <f>IFERROR(VLOOKUP($B38,'Master Staff List'!$C$8:$D$57,2,FALSE),0)*I38</f>
        <v>0</v>
      </c>
      <c r="K38" s="228">
        <f>SUMIF(Manage!$C$15:$C$41,$B38,Manage!G$15:G$41)</f>
        <v>0</v>
      </c>
      <c r="L38" s="15">
        <f>IFERROR(VLOOKUP($B38,'Master Staff List'!$C$8:$D$57,2,FALSE),0)*K38</f>
        <v>0</v>
      </c>
      <c r="M38" s="228">
        <f>SUMIF(Manage!$C$15:$C$41,$B38,Manage!H$15:H$41)</f>
        <v>0</v>
      </c>
      <c r="N38" s="15">
        <f>IFERROR(VLOOKUP($B38,'Master Staff List'!$C$8:$D$57,2,FALSE),0)*M38</f>
        <v>0</v>
      </c>
      <c r="O38" s="228">
        <f>SUMIF(Manage!$C$15:$C$41,$B38,Manage!I$15:I$41)</f>
        <v>0</v>
      </c>
      <c r="P38" s="15">
        <f>IFERROR(VLOOKUP($B38,'Master Staff List'!$C$8:$D$57,2,FALSE),0)*O38</f>
        <v>0</v>
      </c>
      <c r="Q38" s="228">
        <f>SUMIF(Manage!$C$15:$C$41,$B38,Manage!J$15:J$41)</f>
        <v>0</v>
      </c>
      <c r="R38" s="15">
        <f>IFERROR(VLOOKUP($B38,'Master Staff List'!$C$8:$D$57,2,FALSE),0)*Q38</f>
        <v>0</v>
      </c>
      <c r="S38" s="228">
        <f>SUMIF(Manage!$C$15:$C$41,$B38,Manage!K$15:K$41)</f>
        <v>0</v>
      </c>
      <c r="T38" s="15">
        <f>IFERROR(VLOOKUP($B38,'Master Staff List'!$C$8:$D$57,2,FALSE),0)*S38</f>
        <v>0</v>
      </c>
      <c r="U38" s="228">
        <f>SUMIF(Manage!$C$15:$C$41,$B38,Manage!L$15:L$41)</f>
        <v>0</v>
      </c>
      <c r="V38" s="15">
        <f>IFERROR(VLOOKUP($B38,'Master Staff List'!$C$8:$D$57,2,FALSE),0)*U38</f>
        <v>0</v>
      </c>
      <c r="W38" s="228">
        <f>SUMIF(Manage!$C$15:$C$41,$B38,Manage!M$15:M$41)</f>
        <v>0</v>
      </c>
      <c r="X38" s="15">
        <f>IFERROR(VLOOKUP($B38,'Master Staff List'!$C$8:$D$57,2,FALSE),0)*W38</f>
        <v>0</v>
      </c>
      <c r="Y38" s="228">
        <f>SUMIF(Manage!$C$15:$C$41,$B38,Manage!N$15:N$41)</f>
        <v>0</v>
      </c>
      <c r="Z38" s="15">
        <f>IFERROR(VLOOKUP($B38,'Master Staff List'!$C$8:$D$57,2,FALSE),0)*Y38</f>
        <v>0</v>
      </c>
      <c r="AA38" s="228">
        <f>SUMIF(Manage!$C$15:$C$41,$B38,Manage!O$15:O$41)</f>
        <v>0</v>
      </c>
      <c r="AB38" s="15">
        <f>IFERROR(VLOOKUP($B38,'Master Staff List'!$C$8:$D$57,2,FALSE),0)*AA38</f>
        <v>0</v>
      </c>
      <c r="AC38" s="19">
        <f t="shared" si="3"/>
        <v>0</v>
      </c>
      <c r="AD38" s="28">
        <f t="shared" si="4"/>
        <v>0</v>
      </c>
      <c r="AE38" s="29">
        <f t="shared" ref="AE38:AE58" si="5">AD38/AD$8</f>
        <v>0</v>
      </c>
      <c r="AH38" s="168">
        <f t="shared" ref="AH38:AH63" si="6">SUM(F38,H38,J38,L38,N38,P38,R38,T38,V38,X38,Z38,AB38)-AC38</f>
        <v>0</v>
      </c>
      <c r="AI38" s="168">
        <f t="shared" ref="AI38:AI58" si="7">IF(AND(AD38&gt;0,AC38=0),1,0)</f>
        <v>0</v>
      </c>
    </row>
    <row r="39" spans="1:35" ht="12.2" customHeight="1" x14ac:dyDescent="0.25">
      <c r="A39" s="42"/>
      <c r="B39" s="203" t="str">
        <f>'Master Staff List'!C38</f>
        <v>TBD Staff Name 31</v>
      </c>
      <c r="C39" s="134"/>
      <c r="D39" s="40"/>
      <c r="E39" s="228">
        <f>SUMIF(Manage!$C$15:$C$41,$B39,Manage!D$15:D$41)</f>
        <v>0</v>
      </c>
      <c r="F39" s="15">
        <f>IFERROR(VLOOKUP($B39,'Master Staff List'!$C$8:$D$57,2,FALSE),0)*E39</f>
        <v>0</v>
      </c>
      <c r="G39" s="228">
        <f>SUMIF(Manage!$C$15:$C$41,$B39,Manage!E$15:E$41)</f>
        <v>0</v>
      </c>
      <c r="H39" s="15">
        <f>IFERROR(VLOOKUP($B39,'Master Staff List'!$C$8:$D$57,2,FALSE),0)*G39</f>
        <v>0</v>
      </c>
      <c r="I39" s="228">
        <f>SUMIF(Manage!$C$15:$C$41,$B39,Manage!F$15:F$41)</f>
        <v>0</v>
      </c>
      <c r="J39" s="15">
        <f>IFERROR(VLOOKUP($B39,'Master Staff List'!$C$8:$D$57,2,FALSE),0)*I39</f>
        <v>0</v>
      </c>
      <c r="K39" s="228">
        <f>SUMIF(Manage!$C$15:$C$41,$B39,Manage!G$15:G$41)</f>
        <v>0</v>
      </c>
      <c r="L39" s="15">
        <f>IFERROR(VLOOKUP($B39,'Master Staff List'!$C$8:$D$57,2,FALSE),0)*K39</f>
        <v>0</v>
      </c>
      <c r="M39" s="228">
        <f>SUMIF(Manage!$C$15:$C$41,$B39,Manage!H$15:H$41)</f>
        <v>0</v>
      </c>
      <c r="N39" s="15">
        <f>IFERROR(VLOOKUP($B39,'Master Staff List'!$C$8:$D$57,2,FALSE),0)*M39</f>
        <v>0</v>
      </c>
      <c r="O39" s="228">
        <f>SUMIF(Manage!$C$15:$C$41,$B39,Manage!I$15:I$41)</f>
        <v>0</v>
      </c>
      <c r="P39" s="15">
        <f>IFERROR(VLOOKUP($B39,'Master Staff List'!$C$8:$D$57,2,FALSE),0)*O39</f>
        <v>0</v>
      </c>
      <c r="Q39" s="228">
        <f>SUMIF(Manage!$C$15:$C$41,$B39,Manage!J$15:J$41)</f>
        <v>0</v>
      </c>
      <c r="R39" s="15">
        <f>IFERROR(VLOOKUP($B39,'Master Staff List'!$C$8:$D$57,2,FALSE),0)*Q39</f>
        <v>0</v>
      </c>
      <c r="S39" s="228">
        <f>SUMIF(Manage!$C$15:$C$41,$B39,Manage!K$15:K$41)</f>
        <v>0</v>
      </c>
      <c r="T39" s="15">
        <f>IFERROR(VLOOKUP($B39,'Master Staff List'!$C$8:$D$57,2,FALSE),0)*S39</f>
        <v>0</v>
      </c>
      <c r="U39" s="228">
        <f>SUMIF(Manage!$C$15:$C$41,$B39,Manage!L$15:L$41)</f>
        <v>0</v>
      </c>
      <c r="V39" s="15">
        <f>IFERROR(VLOOKUP($B39,'Master Staff List'!$C$8:$D$57,2,FALSE),0)*U39</f>
        <v>0</v>
      </c>
      <c r="W39" s="228">
        <f>SUMIF(Manage!$C$15:$C$41,$B39,Manage!M$15:M$41)</f>
        <v>0</v>
      </c>
      <c r="X39" s="15">
        <f>IFERROR(VLOOKUP($B39,'Master Staff List'!$C$8:$D$57,2,FALSE),0)*W39</f>
        <v>0</v>
      </c>
      <c r="Y39" s="228">
        <f>SUMIF(Manage!$C$15:$C$41,$B39,Manage!N$15:N$41)</f>
        <v>0</v>
      </c>
      <c r="Z39" s="15">
        <f>IFERROR(VLOOKUP($B39,'Master Staff List'!$C$8:$D$57,2,FALSE),0)*Y39</f>
        <v>0</v>
      </c>
      <c r="AA39" s="228">
        <f>SUMIF(Manage!$C$15:$C$41,$B39,Manage!O$15:O$41)</f>
        <v>0</v>
      </c>
      <c r="AB39" s="15">
        <f>IFERROR(VLOOKUP($B39,'Master Staff List'!$C$8:$D$57,2,FALSE),0)*AA39</f>
        <v>0</v>
      </c>
      <c r="AC39" s="19">
        <f t="shared" si="3"/>
        <v>0</v>
      </c>
      <c r="AD39" s="28">
        <f t="shared" si="4"/>
        <v>0</v>
      </c>
      <c r="AE39" s="29">
        <f t="shared" si="5"/>
        <v>0</v>
      </c>
      <c r="AH39" s="168">
        <f t="shared" si="6"/>
        <v>0</v>
      </c>
      <c r="AI39" s="168">
        <f t="shared" si="7"/>
        <v>0</v>
      </c>
    </row>
    <row r="40" spans="1:35" ht="12.2" customHeight="1" x14ac:dyDescent="0.25">
      <c r="A40" s="42"/>
      <c r="B40" s="203" t="str">
        <f>'Master Staff List'!C39</f>
        <v>TBD Staff Name 32</v>
      </c>
      <c r="C40" s="134"/>
      <c r="D40" s="40"/>
      <c r="E40" s="228">
        <f>SUMIF(Manage!$C$15:$C$41,$B40,Manage!D$15:D$41)</f>
        <v>0</v>
      </c>
      <c r="F40" s="15">
        <f>IFERROR(VLOOKUP($B40,'Master Staff List'!$C$8:$D$57,2,FALSE),0)*E40</f>
        <v>0</v>
      </c>
      <c r="G40" s="228">
        <f>SUMIF(Manage!$C$15:$C$41,$B40,Manage!E$15:E$41)</f>
        <v>0</v>
      </c>
      <c r="H40" s="15">
        <f>IFERROR(VLOOKUP($B40,'Master Staff List'!$C$8:$D$57,2,FALSE),0)*G40</f>
        <v>0</v>
      </c>
      <c r="I40" s="228">
        <f>SUMIF(Manage!$C$15:$C$41,$B40,Manage!F$15:F$41)</f>
        <v>0</v>
      </c>
      <c r="J40" s="15">
        <f>IFERROR(VLOOKUP($B40,'Master Staff List'!$C$8:$D$57,2,FALSE),0)*I40</f>
        <v>0</v>
      </c>
      <c r="K40" s="228">
        <f>SUMIF(Manage!$C$15:$C$41,$B40,Manage!G$15:G$41)</f>
        <v>0</v>
      </c>
      <c r="L40" s="15">
        <f>IFERROR(VLOOKUP($B40,'Master Staff List'!$C$8:$D$57,2,FALSE),0)*K40</f>
        <v>0</v>
      </c>
      <c r="M40" s="228">
        <f>SUMIF(Manage!$C$15:$C$41,$B40,Manage!H$15:H$41)</f>
        <v>0</v>
      </c>
      <c r="N40" s="15">
        <f>IFERROR(VLOOKUP($B40,'Master Staff List'!$C$8:$D$57,2,FALSE),0)*M40</f>
        <v>0</v>
      </c>
      <c r="O40" s="228">
        <f>SUMIF(Manage!$C$15:$C$41,$B40,Manage!I$15:I$41)</f>
        <v>0</v>
      </c>
      <c r="P40" s="15">
        <f>IFERROR(VLOOKUP($B40,'Master Staff List'!$C$8:$D$57,2,FALSE),0)*O40</f>
        <v>0</v>
      </c>
      <c r="Q40" s="228">
        <f>SUMIF(Manage!$C$15:$C$41,$B40,Manage!J$15:J$41)</f>
        <v>0</v>
      </c>
      <c r="R40" s="15">
        <f>IFERROR(VLOOKUP($B40,'Master Staff List'!$C$8:$D$57,2,FALSE),0)*Q40</f>
        <v>0</v>
      </c>
      <c r="S40" s="228">
        <f>SUMIF(Manage!$C$15:$C$41,$B40,Manage!K$15:K$41)</f>
        <v>0</v>
      </c>
      <c r="T40" s="15">
        <f>IFERROR(VLOOKUP($B40,'Master Staff List'!$C$8:$D$57,2,FALSE),0)*S40</f>
        <v>0</v>
      </c>
      <c r="U40" s="228">
        <f>SUMIF(Manage!$C$15:$C$41,$B40,Manage!L$15:L$41)</f>
        <v>0</v>
      </c>
      <c r="V40" s="15">
        <f>IFERROR(VLOOKUP($B40,'Master Staff List'!$C$8:$D$57,2,FALSE),0)*U40</f>
        <v>0</v>
      </c>
      <c r="W40" s="228">
        <f>SUMIF(Manage!$C$15:$C$41,$B40,Manage!M$15:M$41)</f>
        <v>0</v>
      </c>
      <c r="X40" s="15">
        <f>IFERROR(VLOOKUP($B40,'Master Staff List'!$C$8:$D$57,2,FALSE),0)*W40</f>
        <v>0</v>
      </c>
      <c r="Y40" s="228">
        <f>SUMIF(Manage!$C$15:$C$41,$B40,Manage!N$15:N$41)</f>
        <v>0</v>
      </c>
      <c r="Z40" s="15">
        <f>IFERROR(VLOOKUP($B40,'Master Staff List'!$C$8:$D$57,2,FALSE),0)*Y40</f>
        <v>0</v>
      </c>
      <c r="AA40" s="228">
        <f>SUMIF(Manage!$C$15:$C$41,$B40,Manage!O$15:O$41)</f>
        <v>0</v>
      </c>
      <c r="AB40" s="15">
        <f>IFERROR(VLOOKUP($B40,'Master Staff List'!$C$8:$D$57,2,FALSE),0)*AA40</f>
        <v>0</v>
      </c>
      <c r="AC40" s="19">
        <f t="shared" si="3"/>
        <v>0</v>
      </c>
      <c r="AD40" s="28">
        <f t="shared" si="4"/>
        <v>0</v>
      </c>
      <c r="AE40" s="29">
        <f t="shared" si="5"/>
        <v>0</v>
      </c>
      <c r="AH40" s="168">
        <f t="shared" si="6"/>
        <v>0</v>
      </c>
      <c r="AI40" s="168">
        <f t="shared" si="7"/>
        <v>0</v>
      </c>
    </row>
    <row r="41" spans="1:35" ht="12.2" customHeight="1" x14ac:dyDescent="0.25">
      <c r="A41" s="42"/>
      <c r="B41" s="203" t="str">
        <f>'Master Staff List'!C40</f>
        <v>TBD Staff Name 33</v>
      </c>
      <c r="C41" s="134"/>
      <c r="D41" s="40"/>
      <c r="E41" s="228">
        <f>SUMIF(Manage!$C$15:$C$41,$B41,Manage!D$15:D$41)</f>
        <v>0</v>
      </c>
      <c r="F41" s="15">
        <f>IFERROR(VLOOKUP($B41,'Master Staff List'!$C$8:$D$57,2,FALSE),0)*E41</f>
        <v>0</v>
      </c>
      <c r="G41" s="228">
        <f>SUMIF(Manage!$C$15:$C$41,$B41,Manage!E$15:E$41)</f>
        <v>0</v>
      </c>
      <c r="H41" s="15">
        <f>IFERROR(VLOOKUP($B41,'Master Staff List'!$C$8:$D$57,2,FALSE),0)*G41</f>
        <v>0</v>
      </c>
      <c r="I41" s="228">
        <f>SUMIF(Manage!$C$15:$C$41,$B41,Manage!F$15:F$41)</f>
        <v>0</v>
      </c>
      <c r="J41" s="15">
        <f>IFERROR(VLOOKUP($B41,'Master Staff List'!$C$8:$D$57,2,FALSE),0)*I41</f>
        <v>0</v>
      </c>
      <c r="K41" s="228">
        <f>SUMIF(Manage!$C$15:$C$41,$B41,Manage!G$15:G$41)</f>
        <v>0</v>
      </c>
      <c r="L41" s="15">
        <f>IFERROR(VLOOKUP($B41,'Master Staff List'!$C$8:$D$57,2,FALSE),0)*K41</f>
        <v>0</v>
      </c>
      <c r="M41" s="228">
        <f>SUMIF(Manage!$C$15:$C$41,$B41,Manage!H$15:H$41)</f>
        <v>0</v>
      </c>
      <c r="N41" s="15">
        <f>IFERROR(VLOOKUP($B41,'Master Staff List'!$C$8:$D$57,2,FALSE),0)*M41</f>
        <v>0</v>
      </c>
      <c r="O41" s="228">
        <f>SUMIF(Manage!$C$15:$C$41,$B41,Manage!I$15:I$41)</f>
        <v>0</v>
      </c>
      <c r="P41" s="15">
        <f>IFERROR(VLOOKUP($B41,'Master Staff List'!$C$8:$D$57,2,FALSE),0)*O41</f>
        <v>0</v>
      </c>
      <c r="Q41" s="228">
        <f>SUMIF(Manage!$C$15:$C$41,$B41,Manage!J$15:J$41)</f>
        <v>0</v>
      </c>
      <c r="R41" s="15">
        <f>IFERROR(VLOOKUP($B41,'Master Staff List'!$C$8:$D$57,2,FALSE),0)*Q41</f>
        <v>0</v>
      </c>
      <c r="S41" s="228">
        <f>SUMIF(Manage!$C$15:$C$41,$B41,Manage!K$15:K$41)</f>
        <v>0</v>
      </c>
      <c r="T41" s="15">
        <f>IFERROR(VLOOKUP($B41,'Master Staff List'!$C$8:$D$57,2,FALSE),0)*S41</f>
        <v>0</v>
      </c>
      <c r="U41" s="228">
        <f>SUMIF(Manage!$C$15:$C$41,$B41,Manage!L$15:L$41)</f>
        <v>0</v>
      </c>
      <c r="V41" s="15">
        <f>IFERROR(VLOOKUP($B41,'Master Staff List'!$C$8:$D$57,2,FALSE),0)*U41</f>
        <v>0</v>
      </c>
      <c r="W41" s="228">
        <f>SUMIF(Manage!$C$15:$C$41,$B41,Manage!M$15:M$41)</f>
        <v>0</v>
      </c>
      <c r="X41" s="15">
        <f>IFERROR(VLOOKUP($B41,'Master Staff List'!$C$8:$D$57,2,FALSE),0)*W41</f>
        <v>0</v>
      </c>
      <c r="Y41" s="228">
        <f>SUMIF(Manage!$C$15:$C$41,$B41,Manage!N$15:N$41)</f>
        <v>0</v>
      </c>
      <c r="Z41" s="15">
        <f>IFERROR(VLOOKUP($B41,'Master Staff List'!$C$8:$D$57,2,FALSE),0)*Y41</f>
        <v>0</v>
      </c>
      <c r="AA41" s="228">
        <f>SUMIF(Manage!$C$15:$C$41,$B41,Manage!O$15:O$41)</f>
        <v>0</v>
      </c>
      <c r="AB41" s="15">
        <f>IFERROR(VLOOKUP($B41,'Master Staff List'!$C$8:$D$57,2,FALSE),0)*AA41</f>
        <v>0</v>
      </c>
      <c r="AC41" s="19">
        <f t="shared" ref="AC41:AC61" si="8">SUM(F41,H41,J41,T41,V41,X41,Z41,AB41,L41,N41,P41,R41)</f>
        <v>0</v>
      </c>
      <c r="AD41" s="28">
        <f t="shared" ref="AD41:AD58" si="9">SUM(E41,G41,I41,S41,U41,W41,Y41,AA41,K41,M41,O41,Q41)</f>
        <v>0</v>
      </c>
      <c r="AE41" s="29">
        <f t="shared" si="5"/>
        <v>0</v>
      </c>
      <c r="AH41" s="168">
        <f t="shared" si="6"/>
        <v>0</v>
      </c>
      <c r="AI41" s="168">
        <f t="shared" si="7"/>
        <v>0</v>
      </c>
    </row>
    <row r="42" spans="1:35" ht="12.2" customHeight="1" x14ac:dyDescent="0.25">
      <c r="A42" s="42"/>
      <c r="B42" s="203" t="str">
        <f>'Master Staff List'!C41</f>
        <v>TBD Staff Name 34</v>
      </c>
      <c r="C42" s="134"/>
      <c r="D42" s="40"/>
      <c r="E42" s="228">
        <f>SUMIF(Manage!$C$15:$C$41,$B42,Manage!D$15:D$41)</f>
        <v>0</v>
      </c>
      <c r="F42" s="15">
        <f>IFERROR(VLOOKUP($B42,'Master Staff List'!$C$8:$D$57,2,FALSE),0)*E42</f>
        <v>0</v>
      </c>
      <c r="G42" s="228">
        <f>SUMIF(Manage!$C$15:$C$41,$B42,Manage!E$15:E$41)</f>
        <v>0</v>
      </c>
      <c r="H42" s="15">
        <f>IFERROR(VLOOKUP($B42,'Master Staff List'!$C$8:$D$57,2,FALSE),0)*G42</f>
        <v>0</v>
      </c>
      <c r="I42" s="228">
        <f>SUMIF(Manage!$C$15:$C$41,$B42,Manage!F$15:F$41)</f>
        <v>0</v>
      </c>
      <c r="J42" s="15">
        <f>IFERROR(VLOOKUP($B42,'Master Staff List'!$C$8:$D$57,2,FALSE),0)*I42</f>
        <v>0</v>
      </c>
      <c r="K42" s="228">
        <f>SUMIF(Manage!$C$15:$C$41,$B42,Manage!G$15:G$41)</f>
        <v>0</v>
      </c>
      <c r="L42" s="15">
        <f>IFERROR(VLOOKUP($B42,'Master Staff List'!$C$8:$D$57,2,FALSE),0)*K42</f>
        <v>0</v>
      </c>
      <c r="M42" s="228">
        <f>SUMIF(Manage!$C$15:$C$41,$B42,Manage!H$15:H$41)</f>
        <v>0</v>
      </c>
      <c r="N42" s="15">
        <f>IFERROR(VLOOKUP($B42,'Master Staff List'!$C$8:$D$57,2,FALSE),0)*M42</f>
        <v>0</v>
      </c>
      <c r="O42" s="228">
        <f>SUMIF(Manage!$C$15:$C$41,$B42,Manage!I$15:I$41)</f>
        <v>0</v>
      </c>
      <c r="P42" s="15">
        <f>IFERROR(VLOOKUP($B42,'Master Staff List'!$C$8:$D$57,2,FALSE),0)*O42</f>
        <v>0</v>
      </c>
      <c r="Q42" s="228">
        <f>SUMIF(Manage!$C$15:$C$41,$B42,Manage!J$15:J$41)</f>
        <v>0</v>
      </c>
      <c r="R42" s="15">
        <f>IFERROR(VLOOKUP($B42,'Master Staff List'!$C$8:$D$57,2,FALSE),0)*Q42</f>
        <v>0</v>
      </c>
      <c r="S42" s="228">
        <f>SUMIF(Manage!$C$15:$C$41,$B42,Manage!K$15:K$41)</f>
        <v>0</v>
      </c>
      <c r="T42" s="15">
        <f>IFERROR(VLOOKUP($B42,'Master Staff List'!$C$8:$D$57,2,FALSE),0)*S42</f>
        <v>0</v>
      </c>
      <c r="U42" s="228">
        <f>SUMIF(Manage!$C$15:$C$41,$B42,Manage!L$15:L$41)</f>
        <v>0</v>
      </c>
      <c r="V42" s="15">
        <f>IFERROR(VLOOKUP($B42,'Master Staff List'!$C$8:$D$57,2,FALSE),0)*U42</f>
        <v>0</v>
      </c>
      <c r="W42" s="228">
        <f>SUMIF(Manage!$C$15:$C$41,$B42,Manage!M$15:M$41)</f>
        <v>0</v>
      </c>
      <c r="X42" s="15">
        <f>IFERROR(VLOOKUP($B42,'Master Staff List'!$C$8:$D$57,2,FALSE),0)*W42</f>
        <v>0</v>
      </c>
      <c r="Y42" s="228">
        <f>SUMIF(Manage!$C$15:$C$41,$B42,Manage!N$15:N$41)</f>
        <v>0</v>
      </c>
      <c r="Z42" s="15">
        <f>IFERROR(VLOOKUP($B42,'Master Staff List'!$C$8:$D$57,2,FALSE),0)*Y42</f>
        <v>0</v>
      </c>
      <c r="AA42" s="228">
        <f>SUMIF(Manage!$C$15:$C$41,$B42,Manage!O$15:O$41)</f>
        <v>0</v>
      </c>
      <c r="AB42" s="15">
        <f>IFERROR(VLOOKUP($B42,'Master Staff List'!$C$8:$D$57,2,FALSE),0)*AA42</f>
        <v>0</v>
      </c>
      <c r="AC42" s="19">
        <f t="shared" si="8"/>
        <v>0</v>
      </c>
      <c r="AD42" s="28">
        <f t="shared" si="9"/>
        <v>0</v>
      </c>
      <c r="AE42" s="29">
        <f t="shared" si="5"/>
        <v>0</v>
      </c>
      <c r="AH42" s="168">
        <f t="shared" si="6"/>
        <v>0</v>
      </c>
      <c r="AI42" s="168">
        <f t="shared" si="7"/>
        <v>0</v>
      </c>
    </row>
    <row r="43" spans="1:35" ht="12.2" customHeight="1" x14ac:dyDescent="0.25">
      <c r="A43" s="42"/>
      <c r="B43" s="203" t="str">
        <f>'Master Staff List'!C42</f>
        <v>TBD Staff Name 35</v>
      </c>
      <c r="C43" s="134"/>
      <c r="D43" s="40"/>
      <c r="E43" s="228">
        <f>SUMIF(Manage!$C$15:$C$41,$B43,Manage!D$15:D$41)</f>
        <v>0</v>
      </c>
      <c r="F43" s="15">
        <f>IFERROR(VLOOKUP($B43,'Master Staff List'!$C$8:$D$57,2,FALSE),0)*E43</f>
        <v>0</v>
      </c>
      <c r="G43" s="228">
        <f>SUMIF(Manage!$C$15:$C$41,$B43,Manage!E$15:E$41)</f>
        <v>0</v>
      </c>
      <c r="H43" s="15">
        <f>IFERROR(VLOOKUP($B43,'Master Staff List'!$C$8:$D$57,2,FALSE),0)*G43</f>
        <v>0</v>
      </c>
      <c r="I43" s="228">
        <f>SUMIF(Manage!$C$15:$C$41,$B43,Manage!F$15:F$41)</f>
        <v>0</v>
      </c>
      <c r="J43" s="15">
        <f>IFERROR(VLOOKUP($B43,'Master Staff List'!$C$8:$D$57,2,FALSE),0)*I43</f>
        <v>0</v>
      </c>
      <c r="K43" s="228">
        <f>SUMIF(Manage!$C$15:$C$41,$B43,Manage!G$15:G$41)</f>
        <v>0</v>
      </c>
      <c r="L43" s="15">
        <f>IFERROR(VLOOKUP($B43,'Master Staff List'!$C$8:$D$57,2,FALSE),0)*K43</f>
        <v>0</v>
      </c>
      <c r="M43" s="228">
        <f>SUMIF(Manage!$C$15:$C$41,$B43,Manage!H$15:H$41)</f>
        <v>0</v>
      </c>
      <c r="N43" s="15">
        <f>IFERROR(VLOOKUP($B43,'Master Staff List'!$C$8:$D$57,2,FALSE),0)*M43</f>
        <v>0</v>
      </c>
      <c r="O43" s="228">
        <f>SUMIF(Manage!$C$15:$C$41,$B43,Manage!I$15:I$41)</f>
        <v>0</v>
      </c>
      <c r="P43" s="15">
        <f>IFERROR(VLOOKUP($B43,'Master Staff List'!$C$8:$D$57,2,FALSE),0)*O43</f>
        <v>0</v>
      </c>
      <c r="Q43" s="228">
        <f>SUMIF(Manage!$C$15:$C$41,$B43,Manage!J$15:J$41)</f>
        <v>0</v>
      </c>
      <c r="R43" s="15">
        <f>IFERROR(VLOOKUP($B43,'Master Staff List'!$C$8:$D$57,2,FALSE),0)*Q43</f>
        <v>0</v>
      </c>
      <c r="S43" s="228">
        <f>SUMIF(Manage!$C$15:$C$41,$B43,Manage!K$15:K$41)</f>
        <v>0</v>
      </c>
      <c r="T43" s="15">
        <f>IFERROR(VLOOKUP($B43,'Master Staff List'!$C$8:$D$57,2,FALSE),0)*S43</f>
        <v>0</v>
      </c>
      <c r="U43" s="228">
        <f>SUMIF(Manage!$C$15:$C$41,$B43,Manage!L$15:L$41)</f>
        <v>0</v>
      </c>
      <c r="V43" s="15">
        <f>IFERROR(VLOOKUP($B43,'Master Staff List'!$C$8:$D$57,2,FALSE),0)*U43</f>
        <v>0</v>
      </c>
      <c r="W43" s="228">
        <f>SUMIF(Manage!$C$15:$C$41,$B43,Manage!M$15:M$41)</f>
        <v>0</v>
      </c>
      <c r="X43" s="15">
        <f>IFERROR(VLOOKUP($B43,'Master Staff List'!$C$8:$D$57,2,FALSE),0)*W43</f>
        <v>0</v>
      </c>
      <c r="Y43" s="228">
        <f>SUMIF(Manage!$C$15:$C$41,$B43,Manage!N$15:N$41)</f>
        <v>0</v>
      </c>
      <c r="Z43" s="15">
        <f>IFERROR(VLOOKUP($B43,'Master Staff List'!$C$8:$D$57,2,FALSE),0)*Y43</f>
        <v>0</v>
      </c>
      <c r="AA43" s="228">
        <f>SUMIF(Manage!$C$15:$C$41,$B43,Manage!O$15:O$41)</f>
        <v>0</v>
      </c>
      <c r="AB43" s="15">
        <f>IFERROR(VLOOKUP($B43,'Master Staff List'!$C$8:$D$57,2,FALSE),0)*AA43</f>
        <v>0</v>
      </c>
      <c r="AC43" s="19">
        <f t="shared" si="8"/>
        <v>0</v>
      </c>
      <c r="AD43" s="28">
        <f t="shared" si="9"/>
        <v>0</v>
      </c>
      <c r="AE43" s="29">
        <f t="shared" si="5"/>
        <v>0</v>
      </c>
      <c r="AH43" s="168">
        <f t="shared" si="6"/>
        <v>0</v>
      </c>
      <c r="AI43" s="168">
        <f t="shared" si="7"/>
        <v>0</v>
      </c>
    </row>
    <row r="44" spans="1:35" ht="12.2" customHeight="1" x14ac:dyDescent="0.25">
      <c r="A44" s="42"/>
      <c r="B44" s="203" t="str">
        <f>'Master Staff List'!C43</f>
        <v>TBD Staff Name 36</v>
      </c>
      <c r="C44" s="134"/>
      <c r="D44" s="40"/>
      <c r="E44" s="228">
        <f>SUMIF(Manage!$C$15:$C$41,$B44,Manage!D$15:D$41)</f>
        <v>0</v>
      </c>
      <c r="F44" s="15">
        <f>IFERROR(VLOOKUP($B44,'Master Staff List'!$C$8:$D$57,2,FALSE),0)*E44</f>
        <v>0</v>
      </c>
      <c r="G44" s="228">
        <f>SUMIF(Manage!$C$15:$C$41,$B44,Manage!E$15:E$41)</f>
        <v>0</v>
      </c>
      <c r="H44" s="15">
        <f>IFERROR(VLOOKUP($B44,'Master Staff List'!$C$8:$D$57,2,FALSE),0)*G44</f>
        <v>0</v>
      </c>
      <c r="I44" s="228">
        <f>SUMIF(Manage!$C$15:$C$41,$B44,Manage!F$15:F$41)</f>
        <v>0</v>
      </c>
      <c r="J44" s="15">
        <f>IFERROR(VLOOKUP($B44,'Master Staff List'!$C$8:$D$57,2,FALSE),0)*I44</f>
        <v>0</v>
      </c>
      <c r="K44" s="228">
        <f>SUMIF(Manage!$C$15:$C$41,$B44,Manage!G$15:G$41)</f>
        <v>0</v>
      </c>
      <c r="L44" s="15">
        <f>IFERROR(VLOOKUP($B44,'Master Staff List'!$C$8:$D$57,2,FALSE),0)*K44</f>
        <v>0</v>
      </c>
      <c r="M44" s="228">
        <f>SUMIF(Manage!$C$15:$C$41,$B44,Manage!H$15:H$41)</f>
        <v>0</v>
      </c>
      <c r="N44" s="15">
        <f>IFERROR(VLOOKUP($B44,'Master Staff List'!$C$8:$D$57,2,FALSE),0)*M44</f>
        <v>0</v>
      </c>
      <c r="O44" s="228">
        <f>SUMIF(Manage!$C$15:$C$41,$B44,Manage!I$15:I$41)</f>
        <v>0</v>
      </c>
      <c r="P44" s="15">
        <f>IFERROR(VLOOKUP($B44,'Master Staff List'!$C$8:$D$57,2,FALSE),0)*O44</f>
        <v>0</v>
      </c>
      <c r="Q44" s="228">
        <f>SUMIF(Manage!$C$15:$C$41,$B44,Manage!J$15:J$41)</f>
        <v>0</v>
      </c>
      <c r="R44" s="15">
        <f>IFERROR(VLOOKUP($B44,'Master Staff List'!$C$8:$D$57,2,FALSE),0)*Q44</f>
        <v>0</v>
      </c>
      <c r="S44" s="228">
        <f>SUMIF(Manage!$C$15:$C$41,$B44,Manage!K$15:K$41)</f>
        <v>0</v>
      </c>
      <c r="T44" s="15">
        <f>IFERROR(VLOOKUP($B44,'Master Staff List'!$C$8:$D$57,2,FALSE),0)*S44</f>
        <v>0</v>
      </c>
      <c r="U44" s="228">
        <f>SUMIF(Manage!$C$15:$C$41,$B44,Manage!L$15:L$41)</f>
        <v>0</v>
      </c>
      <c r="V44" s="15">
        <f>IFERROR(VLOOKUP($B44,'Master Staff List'!$C$8:$D$57,2,FALSE),0)*U44</f>
        <v>0</v>
      </c>
      <c r="W44" s="228">
        <f>SUMIF(Manage!$C$15:$C$41,$B44,Manage!M$15:M$41)</f>
        <v>0</v>
      </c>
      <c r="X44" s="15">
        <f>IFERROR(VLOOKUP($B44,'Master Staff List'!$C$8:$D$57,2,FALSE),0)*W44</f>
        <v>0</v>
      </c>
      <c r="Y44" s="228">
        <f>SUMIF(Manage!$C$15:$C$41,$B44,Manage!N$15:N$41)</f>
        <v>0</v>
      </c>
      <c r="Z44" s="15">
        <f>IFERROR(VLOOKUP($B44,'Master Staff List'!$C$8:$D$57,2,FALSE),0)*Y44</f>
        <v>0</v>
      </c>
      <c r="AA44" s="228">
        <f>SUMIF(Manage!$C$15:$C$41,$B44,Manage!O$15:O$41)</f>
        <v>0</v>
      </c>
      <c r="AB44" s="15">
        <f>IFERROR(VLOOKUP($B44,'Master Staff List'!$C$8:$D$57,2,FALSE),0)*AA44</f>
        <v>0</v>
      </c>
      <c r="AC44" s="19">
        <f t="shared" si="8"/>
        <v>0</v>
      </c>
      <c r="AD44" s="28">
        <f t="shared" si="9"/>
        <v>0</v>
      </c>
      <c r="AE44" s="29">
        <f t="shared" si="5"/>
        <v>0</v>
      </c>
      <c r="AH44" s="168">
        <f t="shared" si="6"/>
        <v>0</v>
      </c>
      <c r="AI44" s="168">
        <f t="shared" si="7"/>
        <v>0</v>
      </c>
    </row>
    <row r="45" spans="1:35" ht="12.2" customHeight="1" x14ac:dyDescent="0.25">
      <c r="A45" s="42"/>
      <c r="B45" s="203" t="str">
        <f>'Master Staff List'!C44</f>
        <v>TBD Staff Name 37</v>
      </c>
      <c r="C45" s="134"/>
      <c r="D45" s="40"/>
      <c r="E45" s="228">
        <f>SUMIF(Manage!$C$15:$C$41,$B45,Manage!D$15:D$41)</f>
        <v>0</v>
      </c>
      <c r="F45" s="15">
        <f>IFERROR(VLOOKUP($B45,'Master Staff List'!$C$8:$D$57,2,FALSE),0)*E45</f>
        <v>0</v>
      </c>
      <c r="G45" s="228">
        <f>SUMIF(Manage!$C$15:$C$41,$B45,Manage!E$15:E$41)</f>
        <v>0</v>
      </c>
      <c r="H45" s="15">
        <f>IFERROR(VLOOKUP($B45,'Master Staff List'!$C$8:$D$57,2,FALSE),0)*G45</f>
        <v>0</v>
      </c>
      <c r="I45" s="228">
        <f>SUMIF(Manage!$C$15:$C$41,$B45,Manage!F$15:F$41)</f>
        <v>0</v>
      </c>
      <c r="J45" s="15">
        <f>IFERROR(VLOOKUP($B45,'Master Staff List'!$C$8:$D$57,2,FALSE),0)*I45</f>
        <v>0</v>
      </c>
      <c r="K45" s="228">
        <f>SUMIF(Manage!$C$15:$C$41,$B45,Manage!G$15:G$41)</f>
        <v>0</v>
      </c>
      <c r="L45" s="15">
        <f>IFERROR(VLOOKUP($B45,'Master Staff List'!$C$8:$D$57,2,FALSE),0)*K45</f>
        <v>0</v>
      </c>
      <c r="M45" s="228">
        <f>SUMIF(Manage!$C$15:$C$41,$B45,Manage!H$15:H$41)</f>
        <v>0</v>
      </c>
      <c r="N45" s="15">
        <f>IFERROR(VLOOKUP($B45,'Master Staff List'!$C$8:$D$57,2,FALSE),0)*M45</f>
        <v>0</v>
      </c>
      <c r="O45" s="228">
        <f>SUMIF(Manage!$C$15:$C$41,$B45,Manage!I$15:I$41)</f>
        <v>0</v>
      </c>
      <c r="P45" s="15">
        <f>IFERROR(VLOOKUP($B45,'Master Staff List'!$C$8:$D$57,2,FALSE),0)*O45</f>
        <v>0</v>
      </c>
      <c r="Q45" s="228">
        <f>SUMIF(Manage!$C$15:$C$41,$B45,Manage!J$15:J$41)</f>
        <v>0</v>
      </c>
      <c r="R45" s="15">
        <f>IFERROR(VLOOKUP($B45,'Master Staff List'!$C$8:$D$57,2,FALSE),0)*Q45</f>
        <v>0</v>
      </c>
      <c r="S45" s="228">
        <f>SUMIF(Manage!$C$15:$C$41,$B45,Manage!K$15:K$41)</f>
        <v>0</v>
      </c>
      <c r="T45" s="15">
        <f>IFERROR(VLOOKUP($B45,'Master Staff List'!$C$8:$D$57,2,FALSE),0)*S45</f>
        <v>0</v>
      </c>
      <c r="U45" s="228">
        <f>SUMIF(Manage!$C$15:$C$41,$B45,Manage!L$15:L$41)</f>
        <v>0</v>
      </c>
      <c r="V45" s="15">
        <f>IFERROR(VLOOKUP($B45,'Master Staff List'!$C$8:$D$57,2,FALSE),0)*U45</f>
        <v>0</v>
      </c>
      <c r="W45" s="228">
        <f>SUMIF(Manage!$C$15:$C$41,$B45,Manage!M$15:M$41)</f>
        <v>0</v>
      </c>
      <c r="X45" s="15">
        <f>IFERROR(VLOOKUP($B45,'Master Staff List'!$C$8:$D$57,2,FALSE),0)*W45</f>
        <v>0</v>
      </c>
      <c r="Y45" s="228">
        <f>SUMIF(Manage!$C$15:$C$41,$B45,Manage!N$15:N$41)</f>
        <v>0</v>
      </c>
      <c r="Z45" s="15">
        <f>IFERROR(VLOOKUP($B45,'Master Staff List'!$C$8:$D$57,2,FALSE),0)*Y45</f>
        <v>0</v>
      </c>
      <c r="AA45" s="228">
        <f>SUMIF(Manage!$C$15:$C$41,$B45,Manage!O$15:O$41)</f>
        <v>0</v>
      </c>
      <c r="AB45" s="15">
        <f>IFERROR(VLOOKUP($B45,'Master Staff List'!$C$8:$D$57,2,FALSE),0)*AA45</f>
        <v>0</v>
      </c>
      <c r="AC45" s="19">
        <f t="shared" si="8"/>
        <v>0</v>
      </c>
      <c r="AD45" s="28">
        <f t="shared" si="9"/>
        <v>0</v>
      </c>
      <c r="AE45" s="29">
        <f t="shared" si="5"/>
        <v>0</v>
      </c>
      <c r="AH45" s="168">
        <f t="shared" si="6"/>
        <v>0</v>
      </c>
      <c r="AI45" s="168">
        <f t="shared" si="7"/>
        <v>0</v>
      </c>
    </row>
    <row r="46" spans="1:35" ht="12.2" customHeight="1" x14ac:dyDescent="0.25">
      <c r="A46" s="42"/>
      <c r="B46" s="203" t="str">
        <f>'Master Staff List'!C45</f>
        <v>TBD Staff Name 38</v>
      </c>
      <c r="C46" s="134"/>
      <c r="D46" s="40"/>
      <c r="E46" s="228">
        <f>SUMIF(Manage!$C$15:$C$41,$B46,Manage!D$15:D$41)</f>
        <v>0</v>
      </c>
      <c r="F46" s="15">
        <f>IFERROR(VLOOKUP($B46,'Master Staff List'!$C$8:$D$57,2,FALSE),0)*E46</f>
        <v>0</v>
      </c>
      <c r="G46" s="228">
        <f>SUMIF(Manage!$C$15:$C$41,$B46,Manage!E$15:E$41)</f>
        <v>0</v>
      </c>
      <c r="H46" s="15">
        <f>IFERROR(VLOOKUP($B46,'Master Staff List'!$C$8:$D$57,2,FALSE),0)*G46</f>
        <v>0</v>
      </c>
      <c r="I46" s="228">
        <f>SUMIF(Manage!$C$15:$C$41,$B46,Manage!F$15:F$41)</f>
        <v>0</v>
      </c>
      <c r="J46" s="15">
        <f>IFERROR(VLOOKUP($B46,'Master Staff List'!$C$8:$D$57,2,FALSE),0)*I46</f>
        <v>0</v>
      </c>
      <c r="K46" s="228">
        <f>SUMIF(Manage!$C$15:$C$41,$B46,Manage!G$15:G$41)</f>
        <v>0</v>
      </c>
      <c r="L46" s="15">
        <f>IFERROR(VLOOKUP($B46,'Master Staff List'!$C$8:$D$57,2,FALSE),0)*K46</f>
        <v>0</v>
      </c>
      <c r="M46" s="228">
        <f>SUMIF(Manage!$C$15:$C$41,$B46,Manage!H$15:H$41)</f>
        <v>0</v>
      </c>
      <c r="N46" s="15">
        <f>IFERROR(VLOOKUP($B46,'Master Staff List'!$C$8:$D$57,2,FALSE),0)*M46</f>
        <v>0</v>
      </c>
      <c r="O46" s="228">
        <f>SUMIF(Manage!$C$15:$C$41,$B46,Manage!I$15:I$41)</f>
        <v>0</v>
      </c>
      <c r="P46" s="15">
        <f>IFERROR(VLOOKUP($B46,'Master Staff List'!$C$8:$D$57,2,FALSE),0)*O46</f>
        <v>0</v>
      </c>
      <c r="Q46" s="228">
        <f>SUMIF(Manage!$C$15:$C$41,$B46,Manage!J$15:J$41)</f>
        <v>0</v>
      </c>
      <c r="R46" s="15">
        <f>IFERROR(VLOOKUP($B46,'Master Staff List'!$C$8:$D$57,2,FALSE),0)*Q46</f>
        <v>0</v>
      </c>
      <c r="S46" s="228">
        <f>SUMIF(Manage!$C$15:$C$41,$B46,Manage!K$15:K$41)</f>
        <v>0</v>
      </c>
      <c r="T46" s="15">
        <f>IFERROR(VLOOKUP($B46,'Master Staff List'!$C$8:$D$57,2,FALSE),0)*S46</f>
        <v>0</v>
      </c>
      <c r="U46" s="228">
        <f>SUMIF(Manage!$C$15:$C$41,$B46,Manage!L$15:L$41)</f>
        <v>0</v>
      </c>
      <c r="V46" s="15">
        <f>IFERROR(VLOOKUP($B46,'Master Staff List'!$C$8:$D$57,2,FALSE),0)*U46</f>
        <v>0</v>
      </c>
      <c r="W46" s="228">
        <f>SUMIF(Manage!$C$15:$C$41,$B46,Manage!M$15:M$41)</f>
        <v>0</v>
      </c>
      <c r="X46" s="15">
        <f>IFERROR(VLOOKUP($B46,'Master Staff List'!$C$8:$D$57,2,FALSE),0)*W46</f>
        <v>0</v>
      </c>
      <c r="Y46" s="228">
        <f>SUMIF(Manage!$C$15:$C$41,$B46,Manage!N$15:N$41)</f>
        <v>0</v>
      </c>
      <c r="Z46" s="15">
        <f>IFERROR(VLOOKUP($B46,'Master Staff List'!$C$8:$D$57,2,FALSE),0)*Y46</f>
        <v>0</v>
      </c>
      <c r="AA46" s="228">
        <f>SUMIF(Manage!$C$15:$C$41,$B46,Manage!O$15:O$41)</f>
        <v>0</v>
      </c>
      <c r="AB46" s="15">
        <f>IFERROR(VLOOKUP($B46,'Master Staff List'!$C$8:$D$57,2,FALSE),0)*AA46</f>
        <v>0</v>
      </c>
      <c r="AC46" s="19">
        <f t="shared" si="8"/>
        <v>0</v>
      </c>
      <c r="AD46" s="28">
        <f t="shared" si="9"/>
        <v>0</v>
      </c>
      <c r="AE46" s="29">
        <f t="shared" si="5"/>
        <v>0</v>
      </c>
      <c r="AH46" s="168">
        <f t="shared" si="6"/>
        <v>0</v>
      </c>
      <c r="AI46" s="168">
        <f t="shared" si="7"/>
        <v>0</v>
      </c>
    </row>
    <row r="47" spans="1:35" ht="12.2" customHeight="1" x14ac:dyDescent="0.25">
      <c r="A47" s="42"/>
      <c r="B47" s="203" t="str">
        <f>'Master Staff List'!C46</f>
        <v>TBD Staff Name 39</v>
      </c>
      <c r="C47" s="134"/>
      <c r="D47" s="40"/>
      <c r="E47" s="228">
        <f>SUMIF(Manage!$C$15:$C$41,$B47,Manage!D$15:D$41)</f>
        <v>0</v>
      </c>
      <c r="F47" s="15">
        <f>IFERROR(VLOOKUP($B47,'Master Staff List'!$C$8:$D$57,2,FALSE),0)*E47</f>
        <v>0</v>
      </c>
      <c r="G47" s="228">
        <f>SUMIF(Manage!$C$15:$C$41,$B47,Manage!E$15:E$41)</f>
        <v>0</v>
      </c>
      <c r="H47" s="15">
        <f>IFERROR(VLOOKUP($B47,'Master Staff List'!$C$8:$D$57,2,FALSE),0)*G47</f>
        <v>0</v>
      </c>
      <c r="I47" s="228">
        <f>SUMIF(Manage!$C$15:$C$41,$B47,Manage!F$15:F$41)</f>
        <v>0</v>
      </c>
      <c r="J47" s="15">
        <f>IFERROR(VLOOKUP($B47,'Master Staff List'!$C$8:$D$57,2,FALSE),0)*I47</f>
        <v>0</v>
      </c>
      <c r="K47" s="228">
        <f>SUMIF(Manage!$C$15:$C$41,$B47,Manage!G$15:G$41)</f>
        <v>0</v>
      </c>
      <c r="L47" s="15">
        <f>IFERROR(VLOOKUP($B47,'Master Staff List'!$C$8:$D$57,2,FALSE),0)*K47</f>
        <v>0</v>
      </c>
      <c r="M47" s="228">
        <f>SUMIF(Manage!$C$15:$C$41,$B47,Manage!H$15:H$41)</f>
        <v>0</v>
      </c>
      <c r="N47" s="15">
        <f>IFERROR(VLOOKUP($B47,'Master Staff List'!$C$8:$D$57,2,FALSE),0)*M47</f>
        <v>0</v>
      </c>
      <c r="O47" s="228">
        <f>SUMIF(Manage!$C$15:$C$41,$B47,Manage!I$15:I$41)</f>
        <v>0</v>
      </c>
      <c r="P47" s="15">
        <f>IFERROR(VLOOKUP($B47,'Master Staff List'!$C$8:$D$57,2,FALSE),0)*O47</f>
        <v>0</v>
      </c>
      <c r="Q47" s="228">
        <f>SUMIF(Manage!$C$15:$C$41,$B47,Manage!J$15:J$41)</f>
        <v>0</v>
      </c>
      <c r="R47" s="15">
        <f>IFERROR(VLOOKUP($B47,'Master Staff List'!$C$8:$D$57,2,FALSE),0)*Q47</f>
        <v>0</v>
      </c>
      <c r="S47" s="228">
        <f>SUMIF(Manage!$C$15:$C$41,$B47,Manage!K$15:K$41)</f>
        <v>0</v>
      </c>
      <c r="T47" s="15">
        <f>IFERROR(VLOOKUP($B47,'Master Staff List'!$C$8:$D$57,2,FALSE),0)*S47</f>
        <v>0</v>
      </c>
      <c r="U47" s="228">
        <f>SUMIF(Manage!$C$15:$C$41,$B47,Manage!L$15:L$41)</f>
        <v>0</v>
      </c>
      <c r="V47" s="15">
        <f>IFERROR(VLOOKUP($B47,'Master Staff List'!$C$8:$D$57,2,FALSE),0)*U47</f>
        <v>0</v>
      </c>
      <c r="W47" s="228">
        <f>SUMIF(Manage!$C$15:$C$41,$B47,Manage!M$15:M$41)</f>
        <v>0</v>
      </c>
      <c r="X47" s="15">
        <f>IFERROR(VLOOKUP($B47,'Master Staff List'!$C$8:$D$57,2,FALSE),0)*W47</f>
        <v>0</v>
      </c>
      <c r="Y47" s="228">
        <f>SUMIF(Manage!$C$15:$C$41,$B47,Manage!N$15:N$41)</f>
        <v>0</v>
      </c>
      <c r="Z47" s="15">
        <f>IFERROR(VLOOKUP($B47,'Master Staff List'!$C$8:$D$57,2,FALSE),0)*Y47</f>
        <v>0</v>
      </c>
      <c r="AA47" s="228">
        <f>SUMIF(Manage!$C$15:$C$41,$B47,Manage!O$15:O$41)</f>
        <v>0</v>
      </c>
      <c r="AB47" s="15">
        <f>IFERROR(VLOOKUP($B47,'Master Staff List'!$C$8:$D$57,2,FALSE),0)*AA47</f>
        <v>0</v>
      </c>
      <c r="AC47" s="19">
        <f t="shared" si="8"/>
        <v>0</v>
      </c>
      <c r="AD47" s="28">
        <f t="shared" si="9"/>
        <v>0</v>
      </c>
      <c r="AE47" s="29">
        <f t="shared" si="5"/>
        <v>0</v>
      </c>
      <c r="AH47" s="168">
        <f t="shared" si="6"/>
        <v>0</v>
      </c>
      <c r="AI47" s="168">
        <f t="shared" si="7"/>
        <v>0</v>
      </c>
    </row>
    <row r="48" spans="1:35" ht="12.2" customHeight="1" x14ac:dyDescent="0.25">
      <c r="A48" s="42"/>
      <c r="B48" s="203" t="str">
        <f>'Master Staff List'!C47</f>
        <v>TBD Staff Name 40</v>
      </c>
      <c r="C48" s="134"/>
      <c r="D48" s="40"/>
      <c r="E48" s="228">
        <f>SUMIF(Manage!$C$15:$C$41,$B48,Manage!D$15:D$41)</f>
        <v>0</v>
      </c>
      <c r="F48" s="15">
        <f>IFERROR(VLOOKUP($B48,'Master Staff List'!$C$8:$D$57,2,FALSE),0)*E48</f>
        <v>0</v>
      </c>
      <c r="G48" s="228">
        <f>SUMIF(Manage!$C$15:$C$41,$B48,Manage!E$15:E$41)</f>
        <v>0</v>
      </c>
      <c r="H48" s="15">
        <f>IFERROR(VLOOKUP($B48,'Master Staff List'!$C$8:$D$57,2,FALSE),0)*G48</f>
        <v>0</v>
      </c>
      <c r="I48" s="228">
        <f>SUMIF(Manage!$C$15:$C$41,$B48,Manage!F$15:F$41)</f>
        <v>0</v>
      </c>
      <c r="J48" s="15">
        <f>IFERROR(VLOOKUP($B48,'Master Staff List'!$C$8:$D$57,2,FALSE),0)*I48</f>
        <v>0</v>
      </c>
      <c r="K48" s="228">
        <f>SUMIF(Manage!$C$15:$C$41,$B48,Manage!G$15:G$41)</f>
        <v>0</v>
      </c>
      <c r="L48" s="15">
        <f>IFERROR(VLOOKUP($B48,'Master Staff List'!$C$8:$D$57,2,FALSE),0)*K48</f>
        <v>0</v>
      </c>
      <c r="M48" s="228">
        <f>SUMIF(Manage!$C$15:$C$41,$B48,Manage!H$15:H$41)</f>
        <v>0</v>
      </c>
      <c r="N48" s="15">
        <f>IFERROR(VLOOKUP($B48,'Master Staff List'!$C$8:$D$57,2,FALSE),0)*M48</f>
        <v>0</v>
      </c>
      <c r="O48" s="228">
        <f>SUMIF(Manage!$C$15:$C$41,$B48,Manage!I$15:I$41)</f>
        <v>0</v>
      </c>
      <c r="P48" s="15">
        <f>IFERROR(VLOOKUP($B48,'Master Staff List'!$C$8:$D$57,2,FALSE),0)*O48</f>
        <v>0</v>
      </c>
      <c r="Q48" s="228">
        <f>SUMIF(Manage!$C$15:$C$41,$B48,Manage!J$15:J$41)</f>
        <v>0</v>
      </c>
      <c r="R48" s="15">
        <f>IFERROR(VLOOKUP($B48,'Master Staff List'!$C$8:$D$57,2,FALSE),0)*Q48</f>
        <v>0</v>
      </c>
      <c r="S48" s="228">
        <f>SUMIF(Manage!$C$15:$C$41,$B48,Manage!K$15:K$41)</f>
        <v>0</v>
      </c>
      <c r="T48" s="15">
        <f>IFERROR(VLOOKUP($B48,'Master Staff List'!$C$8:$D$57,2,FALSE),0)*S48</f>
        <v>0</v>
      </c>
      <c r="U48" s="228">
        <f>SUMIF(Manage!$C$15:$C$41,$B48,Manage!L$15:L$41)</f>
        <v>0</v>
      </c>
      <c r="V48" s="15">
        <f>IFERROR(VLOOKUP($B48,'Master Staff List'!$C$8:$D$57,2,FALSE),0)*U48</f>
        <v>0</v>
      </c>
      <c r="W48" s="228">
        <f>SUMIF(Manage!$C$15:$C$41,$B48,Manage!M$15:M$41)</f>
        <v>0</v>
      </c>
      <c r="X48" s="15">
        <f>IFERROR(VLOOKUP($B48,'Master Staff List'!$C$8:$D$57,2,FALSE),0)*W48</f>
        <v>0</v>
      </c>
      <c r="Y48" s="228">
        <f>SUMIF(Manage!$C$15:$C$41,$B48,Manage!N$15:N$41)</f>
        <v>0</v>
      </c>
      <c r="Z48" s="15">
        <f>IFERROR(VLOOKUP($B48,'Master Staff List'!$C$8:$D$57,2,FALSE),0)*Y48</f>
        <v>0</v>
      </c>
      <c r="AA48" s="228">
        <f>SUMIF(Manage!$C$15:$C$41,$B48,Manage!O$15:O$41)</f>
        <v>0</v>
      </c>
      <c r="AB48" s="15">
        <f>IFERROR(VLOOKUP($B48,'Master Staff List'!$C$8:$D$57,2,FALSE),0)*AA48</f>
        <v>0</v>
      </c>
      <c r="AC48" s="19">
        <f t="shared" si="8"/>
        <v>0</v>
      </c>
      <c r="AD48" s="28">
        <f t="shared" si="9"/>
        <v>0</v>
      </c>
      <c r="AE48" s="29">
        <f t="shared" si="5"/>
        <v>0</v>
      </c>
      <c r="AH48" s="168">
        <f t="shared" si="6"/>
        <v>0</v>
      </c>
      <c r="AI48" s="168">
        <f t="shared" si="7"/>
        <v>0</v>
      </c>
    </row>
    <row r="49" spans="1:35" ht="12.2" customHeight="1" x14ac:dyDescent="0.25">
      <c r="A49" s="42"/>
      <c r="B49" s="203" t="str">
        <f>'Master Staff List'!C48</f>
        <v>TBD Staff Name 41</v>
      </c>
      <c r="C49" s="134"/>
      <c r="D49" s="40"/>
      <c r="E49" s="228">
        <f>SUMIF(Manage!$C$15:$C$41,$B49,Manage!D$15:D$41)</f>
        <v>0</v>
      </c>
      <c r="F49" s="15">
        <f>IFERROR(VLOOKUP($B49,'Master Staff List'!$C$8:$D$57,2,FALSE),0)*E49</f>
        <v>0</v>
      </c>
      <c r="G49" s="228">
        <f>SUMIF(Manage!$C$15:$C$41,$B49,Manage!E$15:E$41)</f>
        <v>0</v>
      </c>
      <c r="H49" s="15">
        <f>IFERROR(VLOOKUP($B49,'Master Staff List'!$C$8:$D$57,2,FALSE),0)*G49</f>
        <v>0</v>
      </c>
      <c r="I49" s="228">
        <f>SUMIF(Manage!$C$15:$C$41,$B49,Manage!F$15:F$41)</f>
        <v>0</v>
      </c>
      <c r="J49" s="15">
        <f>IFERROR(VLOOKUP($B49,'Master Staff List'!$C$8:$D$57,2,FALSE),0)*I49</f>
        <v>0</v>
      </c>
      <c r="K49" s="228">
        <f>SUMIF(Manage!$C$15:$C$41,$B49,Manage!G$15:G$41)</f>
        <v>0</v>
      </c>
      <c r="L49" s="15">
        <f>IFERROR(VLOOKUP($B49,'Master Staff List'!$C$8:$D$57,2,FALSE),0)*K49</f>
        <v>0</v>
      </c>
      <c r="M49" s="228">
        <f>SUMIF(Manage!$C$15:$C$41,$B49,Manage!H$15:H$41)</f>
        <v>0</v>
      </c>
      <c r="N49" s="15">
        <f>IFERROR(VLOOKUP($B49,'Master Staff List'!$C$8:$D$57,2,FALSE),0)*M49</f>
        <v>0</v>
      </c>
      <c r="O49" s="228">
        <f>SUMIF(Manage!$C$15:$C$41,$B49,Manage!I$15:I$41)</f>
        <v>0</v>
      </c>
      <c r="P49" s="15">
        <f>IFERROR(VLOOKUP($B49,'Master Staff List'!$C$8:$D$57,2,FALSE),0)*O49</f>
        <v>0</v>
      </c>
      <c r="Q49" s="228">
        <f>SUMIF(Manage!$C$15:$C$41,$B49,Manage!J$15:J$41)</f>
        <v>0</v>
      </c>
      <c r="R49" s="15">
        <f>IFERROR(VLOOKUP($B49,'Master Staff List'!$C$8:$D$57,2,FALSE),0)*Q49</f>
        <v>0</v>
      </c>
      <c r="S49" s="228">
        <f>SUMIF(Manage!$C$15:$C$41,$B49,Manage!K$15:K$41)</f>
        <v>0</v>
      </c>
      <c r="T49" s="15">
        <f>IFERROR(VLOOKUP($B49,'Master Staff List'!$C$8:$D$57,2,FALSE),0)*S49</f>
        <v>0</v>
      </c>
      <c r="U49" s="228">
        <f>SUMIF(Manage!$C$15:$C$41,$B49,Manage!L$15:L$41)</f>
        <v>0</v>
      </c>
      <c r="V49" s="15">
        <f>IFERROR(VLOOKUP($B49,'Master Staff List'!$C$8:$D$57,2,FALSE),0)*U49</f>
        <v>0</v>
      </c>
      <c r="W49" s="228">
        <f>SUMIF(Manage!$C$15:$C$41,$B49,Manage!M$15:M$41)</f>
        <v>0</v>
      </c>
      <c r="X49" s="15">
        <f>IFERROR(VLOOKUP($B49,'Master Staff List'!$C$8:$D$57,2,FALSE),0)*W49</f>
        <v>0</v>
      </c>
      <c r="Y49" s="228">
        <f>SUMIF(Manage!$C$15:$C$41,$B49,Manage!N$15:N$41)</f>
        <v>0</v>
      </c>
      <c r="Z49" s="15">
        <f>IFERROR(VLOOKUP($B49,'Master Staff List'!$C$8:$D$57,2,FALSE),0)*Y49</f>
        <v>0</v>
      </c>
      <c r="AA49" s="228">
        <f>SUMIF(Manage!$C$15:$C$41,$B49,Manage!O$15:O$41)</f>
        <v>0</v>
      </c>
      <c r="AB49" s="15">
        <f>IFERROR(VLOOKUP($B49,'Master Staff List'!$C$8:$D$57,2,FALSE),0)*AA49</f>
        <v>0</v>
      </c>
      <c r="AC49" s="19">
        <f t="shared" si="8"/>
        <v>0</v>
      </c>
      <c r="AD49" s="28">
        <f t="shared" si="9"/>
        <v>0</v>
      </c>
      <c r="AE49" s="29">
        <f t="shared" si="5"/>
        <v>0</v>
      </c>
      <c r="AH49" s="168">
        <f t="shared" si="6"/>
        <v>0</v>
      </c>
      <c r="AI49" s="168">
        <f t="shared" si="7"/>
        <v>0</v>
      </c>
    </row>
    <row r="50" spans="1:35" ht="12.2" customHeight="1" x14ac:dyDescent="0.25">
      <c r="A50" s="42"/>
      <c r="B50" s="203" t="str">
        <f>'Master Staff List'!C49</f>
        <v>TBD Staff Name 42</v>
      </c>
      <c r="C50" s="134"/>
      <c r="D50" s="40"/>
      <c r="E50" s="228">
        <f>SUMIF(Manage!$C$15:$C$41,$B50,Manage!D$15:D$41)</f>
        <v>0</v>
      </c>
      <c r="F50" s="15">
        <f>IFERROR(VLOOKUP($B50,'Master Staff List'!$C$8:$D$57,2,FALSE),0)*E50</f>
        <v>0</v>
      </c>
      <c r="G50" s="228">
        <f>SUMIF(Manage!$C$15:$C$41,$B50,Manage!E$15:E$41)</f>
        <v>0</v>
      </c>
      <c r="H50" s="15">
        <f>IFERROR(VLOOKUP($B50,'Master Staff List'!$C$8:$D$57,2,FALSE),0)*G50</f>
        <v>0</v>
      </c>
      <c r="I50" s="228">
        <f>SUMIF(Manage!$C$15:$C$41,$B50,Manage!F$15:F$41)</f>
        <v>0</v>
      </c>
      <c r="J50" s="15">
        <f>IFERROR(VLOOKUP($B50,'Master Staff List'!$C$8:$D$57,2,FALSE),0)*I50</f>
        <v>0</v>
      </c>
      <c r="K50" s="228">
        <f>SUMIF(Manage!$C$15:$C$41,$B50,Manage!G$15:G$41)</f>
        <v>0</v>
      </c>
      <c r="L50" s="15">
        <f>IFERROR(VLOOKUP($B50,'Master Staff List'!$C$8:$D$57,2,FALSE),0)*K50</f>
        <v>0</v>
      </c>
      <c r="M50" s="228">
        <f>SUMIF(Manage!$C$15:$C$41,$B50,Manage!H$15:H$41)</f>
        <v>0</v>
      </c>
      <c r="N50" s="15">
        <f>IFERROR(VLOOKUP($B50,'Master Staff List'!$C$8:$D$57,2,FALSE),0)*M50</f>
        <v>0</v>
      </c>
      <c r="O50" s="228">
        <f>SUMIF(Manage!$C$15:$C$41,$B50,Manage!I$15:I$41)</f>
        <v>0</v>
      </c>
      <c r="P50" s="15">
        <f>IFERROR(VLOOKUP($B50,'Master Staff List'!$C$8:$D$57,2,FALSE),0)*O50</f>
        <v>0</v>
      </c>
      <c r="Q50" s="228">
        <f>SUMIF(Manage!$C$15:$C$41,$B50,Manage!J$15:J$41)</f>
        <v>0</v>
      </c>
      <c r="R50" s="15">
        <f>IFERROR(VLOOKUP($B50,'Master Staff List'!$C$8:$D$57,2,FALSE),0)*Q50</f>
        <v>0</v>
      </c>
      <c r="S50" s="228">
        <f>SUMIF(Manage!$C$15:$C$41,$B50,Manage!K$15:K$41)</f>
        <v>0</v>
      </c>
      <c r="T50" s="15">
        <f>IFERROR(VLOOKUP($B50,'Master Staff List'!$C$8:$D$57,2,FALSE),0)*S50</f>
        <v>0</v>
      </c>
      <c r="U50" s="228">
        <f>SUMIF(Manage!$C$15:$C$41,$B50,Manage!L$15:L$41)</f>
        <v>0</v>
      </c>
      <c r="V50" s="15">
        <f>IFERROR(VLOOKUP($B50,'Master Staff List'!$C$8:$D$57,2,FALSE),0)*U50</f>
        <v>0</v>
      </c>
      <c r="W50" s="228">
        <f>SUMIF(Manage!$C$15:$C$41,$B50,Manage!M$15:M$41)</f>
        <v>0</v>
      </c>
      <c r="X50" s="15">
        <f>IFERROR(VLOOKUP($B50,'Master Staff List'!$C$8:$D$57,2,FALSE),0)*W50</f>
        <v>0</v>
      </c>
      <c r="Y50" s="228">
        <f>SUMIF(Manage!$C$15:$C$41,$B50,Manage!N$15:N$41)</f>
        <v>0</v>
      </c>
      <c r="Z50" s="15">
        <f>IFERROR(VLOOKUP($B50,'Master Staff List'!$C$8:$D$57,2,FALSE),0)*Y50</f>
        <v>0</v>
      </c>
      <c r="AA50" s="228">
        <f>SUMIF(Manage!$C$15:$C$41,$B50,Manage!O$15:O$41)</f>
        <v>0</v>
      </c>
      <c r="AB50" s="15">
        <f>IFERROR(VLOOKUP($B50,'Master Staff List'!$C$8:$D$57,2,FALSE),0)*AA50</f>
        <v>0</v>
      </c>
      <c r="AC50" s="19">
        <f t="shared" si="8"/>
        <v>0</v>
      </c>
      <c r="AD50" s="28">
        <f t="shared" si="9"/>
        <v>0</v>
      </c>
      <c r="AE50" s="29">
        <f t="shared" si="5"/>
        <v>0</v>
      </c>
      <c r="AH50" s="168">
        <f t="shared" si="6"/>
        <v>0</v>
      </c>
      <c r="AI50" s="168">
        <f t="shared" si="7"/>
        <v>0</v>
      </c>
    </row>
    <row r="51" spans="1:35" ht="12.2" customHeight="1" x14ac:dyDescent="0.25">
      <c r="A51" s="42"/>
      <c r="B51" s="203" t="str">
        <f>'Master Staff List'!C50</f>
        <v>TBD Staff Name 43</v>
      </c>
      <c r="C51" s="134"/>
      <c r="D51" s="40"/>
      <c r="E51" s="228">
        <f>SUMIF(Manage!$C$15:$C$41,$B51,Manage!D$15:D$41)</f>
        <v>0</v>
      </c>
      <c r="F51" s="15">
        <f>IFERROR(VLOOKUP($B51,'Master Staff List'!$C$8:$D$57,2,FALSE),0)*E51</f>
        <v>0</v>
      </c>
      <c r="G51" s="228">
        <f>SUMIF(Manage!$C$15:$C$41,$B51,Manage!E$15:E$41)</f>
        <v>0</v>
      </c>
      <c r="H51" s="15">
        <f>IFERROR(VLOOKUP($B51,'Master Staff List'!$C$8:$D$57,2,FALSE),0)*G51</f>
        <v>0</v>
      </c>
      <c r="I51" s="228">
        <f>SUMIF(Manage!$C$15:$C$41,$B51,Manage!F$15:F$41)</f>
        <v>0</v>
      </c>
      <c r="J51" s="15">
        <f>IFERROR(VLOOKUP($B51,'Master Staff List'!$C$8:$D$57,2,FALSE),0)*I51</f>
        <v>0</v>
      </c>
      <c r="K51" s="228">
        <f>SUMIF(Manage!$C$15:$C$41,$B51,Manage!G$15:G$41)</f>
        <v>0</v>
      </c>
      <c r="L51" s="15">
        <f>IFERROR(VLOOKUP($B51,'Master Staff List'!$C$8:$D$57,2,FALSE),0)*K51</f>
        <v>0</v>
      </c>
      <c r="M51" s="228">
        <f>SUMIF(Manage!$C$15:$C$41,$B51,Manage!H$15:H$41)</f>
        <v>0</v>
      </c>
      <c r="N51" s="15">
        <f>IFERROR(VLOOKUP($B51,'Master Staff List'!$C$8:$D$57,2,FALSE),0)*M51</f>
        <v>0</v>
      </c>
      <c r="O51" s="228">
        <f>SUMIF(Manage!$C$15:$C$41,$B51,Manage!I$15:I$41)</f>
        <v>0</v>
      </c>
      <c r="P51" s="15">
        <f>IFERROR(VLOOKUP($B51,'Master Staff List'!$C$8:$D$57,2,FALSE),0)*O51</f>
        <v>0</v>
      </c>
      <c r="Q51" s="228">
        <f>SUMIF(Manage!$C$15:$C$41,$B51,Manage!J$15:J$41)</f>
        <v>0</v>
      </c>
      <c r="R51" s="15">
        <f>IFERROR(VLOOKUP($B51,'Master Staff List'!$C$8:$D$57,2,FALSE),0)*Q51</f>
        <v>0</v>
      </c>
      <c r="S51" s="228">
        <f>SUMIF(Manage!$C$15:$C$41,$B51,Manage!K$15:K$41)</f>
        <v>0</v>
      </c>
      <c r="T51" s="15">
        <f>IFERROR(VLOOKUP($B51,'Master Staff List'!$C$8:$D$57,2,FALSE),0)*S51</f>
        <v>0</v>
      </c>
      <c r="U51" s="228">
        <f>SUMIF(Manage!$C$15:$C$41,$B51,Manage!L$15:L$41)</f>
        <v>0</v>
      </c>
      <c r="V51" s="15">
        <f>IFERROR(VLOOKUP($B51,'Master Staff List'!$C$8:$D$57,2,FALSE),0)*U51</f>
        <v>0</v>
      </c>
      <c r="W51" s="228">
        <f>SUMIF(Manage!$C$15:$C$41,$B51,Manage!M$15:M$41)</f>
        <v>0</v>
      </c>
      <c r="X51" s="15">
        <f>IFERROR(VLOOKUP($B51,'Master Staff List'!$C$8:$D$57,2,FALSE),0)*W51</f>
        <v>0</v>
      </c>
      <c r="Y51" s="228">
        <f>SUMIF(Manage!$C$15:$C$41,$B51,Manage!N$15:N$41)</f>
        <v>0</v>
      </c>
      <c r="Z51" s="15">
        <f>IFERROR(VLOOKUP($B51,'Master Staff List'!$C$8:$D$57,2,FALSE),0)*Y51</f>
        <v>0</v>
      </c>
      <c r="AA51" s="228">
        <f>SUMIF(Manage!$C$15:$C$41,$B51,Manage!O$15:O$41)</f>
        <v>0</v>
      </c>
      <c r="AB51" s="15">
        <f>IFERROR(VLOOKUP($B51,'Master Staff List'!$C$8:$D$57,2,FALSE),0)*AA51</f>
        <v>0</v>
      </c>
      <c r="AC51" s="19">
        <f t="shared" si="8"/>
        <v>0</v>
      </c>
      <c r="AD51" s="28">
        <f t="shared" si="9"/>
        <v>0</v>
      </c>
      <c r="AE51" s="29">
        <f t="shared" si="5"/>
        <v>0</v>
      </c>
      <c r="AH51" s="168">
        <f t="shared" si="6"/>
        <v>0</v>
      </c>
      <c r="AI51" s="168">
        <f t="shared" si="7"/>
        <v>0</v>
      </c>
    </row>
    <row r="52" spans="1:35" ht="12.2" customHeight="1" x14ac:dyDescent="0.25">
      <c r="A52" s="42"/>
      <c r="B52" s="203" t="str">
        <f>'Master Staff List'!C51</f>
        <v>TBD Staff Name 44</v>
      </c>
      <c r="C52" s="134"/>
      <c r="D52" s="40"/>
      <c r="E52" s="228">
        <f>SUMIF(Manage!$C$15:$C$41,$B52,Manage!D$15:D$41)</f>
        <v>0</v>
      </c>
      <c r="F52" s="15">
        <f>IFERROR(VLOOKUP($B52,'Master Staff List'!$C$8:$D$57,2,FALSE),0)*E52</f>
        <v>0</v>
      </c>
      <c r="G52" s="228">
        <f>SUMIF(Manage!$C$15:$C$41,$B52,Manage!E$15:E$41)</f>
        <v>0</v>
      </c>
      <c r="H52" s="15">
        <f>IFERROR(VLOOKUP($B52,'Master Staff List'!$C$8:$D$57,2,FALSE),0)*G52</f>
        <v>0</v>
      </c>
      <c r="I52" s="228">
        <f>SUMIF(Manage!$C$15:$C$41,$B52,Manage!F$15:F$41)</f>
        <v>0</v>
      </c>
      <c r="J52" s="15">
        <f>IFERROR(VLOOKUP($B52,'Master Staff List'!$C$8:$D$57,2,FALSE),0)*I52</f>
        <v>0</v>
      </c>
      <c r="K52" s="228">
        <f>SUMIF(Manage!$C$15:$C$41,$B52,Manage!G$15:G$41)</f>
        <v>0</v>
      </c>
      <c r="L52" s="15">
        <f>IFERROR(VLOOKUP($B52,'Master Staff List'!$C$8:$D$57,2,FALSE),0)*K52</f>
        <v>0</v>
      </c>
      <c r="M52" s="228">
        <f>SUMIF(Manage!$C$15:$C$41,$B52,Manage!H$15:H$41)</f>
        <v>0</v>
      </c>
      <c r="N52" s="15">
        <f>IFERROR(VLOOKUP($B52,'Master Staff List'!$C$8:$D$57,2,FALSE),0)*M52</f>
        <v>0</v>
      </c>
      <c r="O52" s="228">
        <f>SUMIF(Manage!$C$15:$C$41,$B52,Manage!I$15:I$41)</f>
        <v>0</v>
      </c>
      <c r="P52" s="15">
        <f>IFERROR(VLOOKUP($B52,'Master Staff List'!$C$8:$D$57,2,FALSE),0)*O52</f>
        <v>0</v>
      </c>
      <c r="Q52" s="228">
        <f>SUMIF(Manage!$C$15:$C$41,$B52,Manage!J$15:J$41)</f>
        <v>0</v>
      </c>
      <c r="R52" s="15">
        <f>IFERROR(VLOOKUP($B52,'Master Staff List'!$C$8:$D$57,2,FALSE),0)*Q52</f>
        <v>0</v>
      </c>
      <c r="S52" s="228">
        <f>SUMIF(Manage!$C$15:$C$41,$B52,Manage!K$15:K$41)</f>
        <v>0</v>
      </c>
      <c r="T52" s="15">
        <f>IFERROR(VLOOKUP($B52,'Master Staff List'!$C$8:$D$57,2,FALSE),0)*S52</f>
        <v>0</v>
      </c>
      <c r="U52" s="228">
        <f>SUMIF(Manage!$C$15:$C$41,$B52,Manage!L$15:L$41)</f>
        <v>0</v>
      </c>
      <c r="V52" s="15">
        <f>IFERROR(VLOOKUP($B52,'Master Staff List'!$C$8:$D$57,2,FALSE),0)*U52</f>
        <v>0</v>
      </c>
      <c r="W52" s="228">
        <f>SUMIF(Manage!$C$15:$C$41,$B52,Manage!M$15:M$41)</f>
        <v>0</v>
      </c>
      <c r="X52" s="15">
        <f>IFERROR(VLOOKUP($B52,'Master Staff List'!$C$8:$D$57,2,FALSE),0)*W52</f>
        <v>0</v>
      </c>
      <c r="Y52" s="228">
        <f>SUMIF(Manage!$C$15:$C$41,$B52,Manage!N$15:N$41)</f>
        <v>0</v>
      </c>
      <c r="Z52" s="15">
        <f>IFERROR(VLOOKUP($B52,'Master Staff List'!$C$8:$D$57,2,FALSE),0)*Y52</f>
        <v>0</v>
      </c>
      <c r="AA52" s="228">
        <f>SUMIF(Manage!$C$15:$C$41,$B52,Manage!O$15:O$41)</f>
        <v>0</v>
      </c>
      <c r="AB52" s="15">
        <f>IFERROR(VLOOKUP($B52,'Master Staff List'!$C$8:$D$57,2,FALSE),0)*AA52</f>
        <v>0</v>
      </c>
      <c r="AC52" s="19">
        <f t="shared" si="8"/>
        <v>0</v>
      </c>
      <c r="AD52" s="28">
        <f t="shared" si="9"/>
        <v>0</v>
      </c>
      <c r="AE52" s="29">
        <f t="shared" si="5"/>
        <v>0</v>
      </c>
      <c r="AH52" s="168">
        <f t="shared" si="6"/>
        <v>0</v>
      </c>
      <c r="AI52" s="168">
        <f t="shared" si="7"/>
        <v>0</v>
      </c>
    </row>
    <row r="53" spans="1:35" ht="12.2" customHeight="1" x14ac:dyDescent="0.25">
      <c r="A53" s="42"/>
      <c r="B53" s="203" t="str">
        <f>'Master Staff List'!C52</f>
        <v>TBD Staff Name 45</v>
      </c>
      <c r="C53" s="134"/>
      <c r="D53" s="40"/>
      <c r="E53" s="228">
        <f>SUMIF(Manage!$C$15:$C$41,$B53,Manage!D$15:D$41)</f>
        <v>0</v>
      </c>
      <c r="F53" s="15">
        <f>IFERROR(VLOOKUP($B53,'Master Staff List'!$C$8:$D$57,2,FALSE),0)*E53</f>
        <v>0</v>
      </c>
      <c r="G53" s="228">
        <f>SUMIF(Manage!$C$15:$C$41,$B53,Manage!E$15:E$41)</f>
        <v>0</v>
      </c>
      <c r="H53" s="15">
        <f>IFERROR(VLOOKUP($B53,'Master Staff List'!$C$8:$D$57,2,FALSE),0)*G53</f>
        <v>0</v>
      </c>
      <c r="I53" s="228">
        <f>SUMIF(Manage!$C$15:$C$41,$B53,Manage!F$15:F$41)</f>
        <v>0</v>
      </c>
      <c r="J53" s="15">
        <f>IFERROR(VLOOKUP($B53,'Master Staff List'!$C$8:$D$57,2,FALSE),0)*I53</f>
        <v>0</v>
      </c>
      <c r="K53" s="228">
        <f>SUMIF(Manage!$C$15:$C$41,$B53,Manage!G$15:G$41)</f>
        <v>0</v>
      </c>
      <c r="L53" s="15">
        <f>IFERROR(VLOOKUP($B53,'Master Staff List'!$C$8:$D$57,2,FALSE),0)*K53</f>
        <v>0</v>
      </c>
      <c r="M53" s="228">
        <f>SUMIF(Manage!$C$15:$C$41,$B53,Manage!H$15:H$41)</f>
        <v>0</v>
      </c>
      <c r="N53" s="15">
        <f>IFERROR(VLOOKUP($B53,'Master Staff List'!$C$8:$D$57,2,FALSE),0)*M53</f>
        <v>0</v>
      </c>
      <c r="O53" s="228">
        <f>SUMIF(Manage!$C$15:$C$41,$B53,Manage!I$15:I$41)</f>
        <v>0</v>
      </c>
      <c r="P53" s="15">
        <f>IFERROR(VLOOKUP($B53,'Master Staff List'!$C$8:$D$57,2,FALSE),0)*O53</f>
        <v>0</v>
      </c>
      <c r="Q53" s="228">
        <f>SUMIF(Manage!$C$15:$C$41,$B53,Manage!J$15:J$41)</f>
        <v>0</v>
      </c>
      <c r="R53" s="15">
        <f>IFERROR(VLOOKUP($B53,'Master Staff List'!$C$8:$D$57,2,FALSE),0)*Q53</f>
        <v>0</v>
      </c>
      <c r="S53" s="228">
        <f>SUMIF(Manage!$C$15:$C$41,$B53,Manage!K$15:K$41)</f>
        <v>0</v>
      </c>
      <c r="T53" s="15">
        <f>IFERROR(VLOOKUP($B53,'Master Staff List'!$C$8:$D$57,2,FALSE),0)*S53</f>
        <v>0</v>
      </c>
      <c r="U53" s="228">
        <f>SUMIF(Manage!$C$15:$C$41,$B53,Manage!L$15:L$41)</f>
        <v>0</v>
      </c>
      <c r="V53" s="15">
        <f>IFERROR(VLOOKUP($B53,'Master Staff List'!$C$8:$D$57,2,FALSE),0)*U53</f>
        <v>0</v>
      </c>
      <c r="W53" s="228">
        <f>SUMIF(Manage!$C$15:$C$41,$B53,Manage!M$15:M$41)</f>
        <v>0</v>
      </c>
      <c r="X53" s="15">
        <f>IFERROR(VLOOKUP($B53,'Master Staff List'!$C$8:$D$57,2,FALSE),0)*W53</f>
        <v>0</v>
      </c>
      <c r="Y53" s="228">
        <f>SUMIF(Manage!$C$15:$C$41,$B53,Manage!N$15:N$41)</f>
        <v>0</v>
      </c>
      <c r="Z53" s="15">
        <f>IFERROR(VLOOKUP($B53,'Master Staff List'!$C$8:$D$57,2,FALSE),0)*Y53</f>
        <v>0</v>
      </c>
      <c r="AA53" s="228">
        <f>SUMIF(Manage!$C$15:$C$41,$B53,Manage!O$15:O$41)</f>
        <v>0</v>
      </c>
      <c r="AB53" s="15">
        <f>IFERROR(VLOOKUP($B53,'Master Staff List'!$C$8:$D$57,2,FALSE),0)*AA53</f>
        <v>0</v>
      </c>
      <c r="AC53" s="19">
        <f t="shared" si="8"/>
        <v>0</v>
      </c>
      <c r="AD53" s="28">
        <f t="shared" si="9"/>
        <v>0</v>
      </c>
      <c r="AE53" s="29">
        <f t="shared" si="5"/>
        <v>0</v>
      </c>
      <c r="AH53" s="168">
        <f t="shared" si="6"/>
        <v>0</v>
      </c>
      <c r="AI53" s="168">
        <f t="shared" si="7"/>
        <v>0</v>
      </c>
    </row>
    <row r="54" spans="1:35" ht="12.2" customHeight="1" x14ac:dyDescent="0.25">
      <c r="A54" s="42"/>
      <c r="B54" s="203" t="str">
        <f>'Master Staff List'!C53</f>
        <v>TBD Staff Name 46</v>
      </c>
      <c r="C54" s="134"/>
      <c r="D54" s="40"/>
      <c r="E54" s="228">
        <f>SUMIF(Manage!$C$15:$C$41,$B54,Manage!D$15:D$41)</f>
        <v>0</v>
      </c>
      <c r="F54" s="15">
        <f>IFERROR(VLOOKUP($B54,'Master Staff List'!$C$8:$D$57,2,FALSE),0)*E54</f>
        <v>0</v>
      </c>
      <c r="G54" s="228">
        <f>SUMIF(Manage!$C$15:$C$41,$B54,Manage!E$15:E$41)</f>
        <v>0</v>
      </c>
      <c r="H54" s="15">
        <f>IFERROR(VLOOKUP($B54,'Master Staff List'!$C$8:$D$57,2,FALSE),0)*G54</f>
        <v>0</v>
      </c>
      <c r="I54" s="228">
        <f>SUMIF(Manage!$C$15:$C$41,$B54,Manage!F$15:F$41)</f>
        <v>0</v>
      </c>
      <c r="J54" s="15">
        <f>IFERROR(VLOOKUP($B54,'Master Staff List'!$C$8:$D$57,2,FALSE),0)*I54</f>
        <v>0</v>
      </c>
      <c r="K54" s="228">
        <f>SUMIF(Manage!$C$15:$C$41,$B54,Manage!G$15:G$41)</f>
        <v>0</v>
      </c>
      <c r="L54" s="15">
        <f>IFERROR(VLOOKUP($B54,'Master Staff List'!$C$8:$D$57,2,FALSE),0)*K54</f>
        <v>0</v>
      </c>
      <c r="M54" s="228">
        <f>SUMIF(Manage!$C$15:$C$41,$B54,Manage!H$15:H$41)</f>
        <v>0</v>
      </c>
      <c r="N54" s="15">
        <f>IFERROR(VLOOKUP($B54,'Master Staff List'!$C$8:$D$57,2,FALSE),0)*M54</f>
        <v>0</v>
      </c>
      <c r="O54" s="228">
        <f>SUMIF(Manage!$C$15:$C$41,$B54,Manage!I$15:I$41)</f>
        <v>0</v>
      </c>
      <c r="P54" s="15">
        <f>IFERROR(VLOOKUP($B54,'Master Staff List'!$C$8:$D$57,2,FALSE),0)*O54</f>
        <v>0</v>
      </c>
      <c r="Q54" s="228">
        <f>SUMIF(Manage!$C$15:$C$41,$B54,Manage!J$15:J$41)</f>
        <v>0</v>
      </c>
      <c r="R54" s="15">
        <f>IFERROR(VLOOKUP($B54,'Master Staff List'!$C$8:$D$57,2,FALSE),0)*Q54</f>
        <v>0</v>
      </c>
      <c r="S54" s="228">
        <f>SUMIF(Manage!$C$15:$C$41,$B54,Manage!K$15:K$41)</f>
        <v>0</v>
      </c>
      <c r="T54" s="15">
        <f>IFERROR(VLOOKUP($B54,'Master Staff List'!$C$8:$D$57,2,FALSE),0)*S54</f>
        <v>0</v>
      </c>
      <c r="U54" s="228">
        <f>SUMIF(Manage!$C$15:$C$41,$B54,Manage!L$15:L$41)</f>
        <v>0</v>
      </c>
      <c r="V54" s="15">
        <f>IFERROR(VLOOKUP($B54,'Master Staff List'!$C$8:$D$57,2,FALSE),0)*U54</f>
        <v>0</v>
      </c>
      <c r="W54" s="228">
        <f>SUMIF(Manage!$C$15:$C$41,$B54,Manage!M$15:M$41)</f>
        <v>0</v>
      </c>
      <c r="X54" s="15">
        <f>IFERROR(VLOOKUP($B54,'Master Staff List'!$C$8:$D$57,2,FALSE),0)*W54</f>
        <v>0</v>
      </c>
      <c r="Y54" s="228">
        <f>SUMIF(Manage!$C$15:$C$41,$B54,Manage!N$15:N$41)</f>
        <v>0</v>
      </c>
      <c r="Z54" s="15">
        <f>IFERROR(VLOOKUP($B54,'Master Staff List'!$C$8:$D$57,2,FALSE),0)*Y54</f>
        <v>0</v>
      </c>
      <c r="AA54" s="228">
        <f>SUMIF(Manage!$C$15:$C$41,$B54,Manage!O$15:O$41)</f>
        <v>0</v>
      </c>
      <c r="AB54" s="15">
        <f>IFERROR(VLOOKUP($B54,'Master Staff List'!$C$8:$D$57,2,FALSE),0)*AA54</f>
        <v>0</v>
      </c>
      <c r="AC54" s="19">
        <f t="shared" si="8"/>
        <v>0</v>
      </c>
      <c r="AD54" s="28">
        <f t="shared" si="9"/>
        <v>0</v>
      </c>
      <c r="AE54" s="29">
        <f t="shared" si="5"/>
        <v>0</v>
      </c>
      <c r="AH54" s="168">
        <f t="shared" si="6"/>
        <v>0</v>
      </c>
      <c r="AI54" s="168">
        <f t="shared" si="7"/>
        <v>0</v>
      </c>
    </row>
    <row r="55" spans="1:35" ht="12.2" customHeight="1" x14ac:dyDescent="0.25">
      <c r="A55" s="42"/>
      <c r="B55" s="203" t="str">
        <f>'Master Staff List'!C54</f>
        <v>TBD Staff Name 47</v>
      </c>
      <c r="C55" s="134"/>
      <c r="D55" s="40"/>
      <c r="E55" s="228">
        <f>SUMIF(Manage!$C$15:$C$41,$B55,Manage!D$15:D$41)</f>
        <v>0</v>
      </c>
      <c r="F55" s="15">
        <f>IFERROR(VLOOKUP($B55,'Master Staff List'!$C$8:$D$57,2,FALSE),0)*E55</f>
        <v>0</v>
      </c>
      <c r="G55" s="228">
        <f>SUMIF(Manage!$C$15:$C$41,$B55,Manage!E$15:E$41)</f>
        <v>0</v>
      </c>
      <c r="H55" s="15">
        <f>IFERROR(VLOOKUP($B55,'Master Staff List'!$C$8:$D$57,2,FALSE),0)*G55</f>
        <v>0</v>
      </c>
      <c r="I55" s="228">
        <f>SUMIF(Manage!$C$15:$C$41,$B55,Manage!F$15:F$41)</f>
        <v>0</v>
      </c>
      <c r="J55" s="15">
        <f>IFERROR(VLOOKUP($B55,'Master Staff List'!$C$8:$D$57,2,FALSE),0)*I55</f>
        <v>0</v>
      </c>
      <c r="K55" s="228">
        <f>SUMIF(Manage!$C$15:$C$41,$B55,Manage!G$15:G$41)</f>
        <v>0</v>
      </c>
      <c r="L55" s="15">
        <f>IFERROR(VLOOKUP($B55,'Master Staff List'!$C$8:$D$57,2,FALSE),0)*K55</f>
        <v>0</v>
      </c>
      <c r="M55" s="228">
        <f>SUMIF(Manage!$C$15:$C$41,$B55,Manage!H$15:H$41)</f>
        <v>0</v>
      </c>
      <c r="N55" s="15">
        <f>IFERROR(VLOOKUP($B55,'Master Staff List'!$C$8:$D$57,2,FALSE),0)*M55</f>
        <v>0</v>
      </c>
      <c r="O55" s="228">
        <f>SUMIF(Manage!$C$15:$C$41,$B55,Manage!I$15:I$41)</f>
        <v>0</v>
      </c>
      <c r="P55" s="15">
        <f>IFERROR(VLOOKUP($B55,'Master Staff List'!$C$8:$D$57,2,FALSE),0)*O55</f>
        <v>0</v>
      </c>
      <c r="Q55" s="228">
        <f>SUMIF(Manage!$C$15:$C$41,$B55,Manage!J$15:J$41)</f>
        <v>0</v>
      </c>
      <c r="R55" s="15">
        <f>IFERROR(VLOOKUP($B55,'Master Staff List'!$C$8:$D$57,2,FALSE),0)*Q55</f>
        <v>0</v>
      </c>
      <c r="S55" s="228">
        <f>SUMIF(Manage!$C$15:$C$41,$B55,Manage!K$15:K$41)</f>
        <v>0</v>
      </c>
      <c r="T55" s="15">
        <f>IFERROR(VLOOKUP($B55,'Master Staff List'!$C$8:$D$57,2,FALSE),0)*S55</f>
        <v>0</v>
      </c>
      <c r="U55" s="228">
        <f>SUMIF(Manage!$C$15:$C$41,$B55,Manage!L$15:L$41)</f>
        <v>0</v>
      </c>
      <c r="V55" s="15">
        <f>IFERROR(VLOOKUP($B55,'Master Staff List'!$C$8:$D$57,2,FALSE),0)*U55</f>
        <v>0</v>
      </c>
      <c r="W55" s="228">
        <f>SUMIF(Manage!$C$15:$C$41,$B55,Manage!M$15:M$41)</f>
        <v>0</v>
      </c>
      <c r="X55" s="15">
        <f>IFERROR(VLOOKUP($B55,'Master Staff List'!$C$8:$D$57,2,FALSE),0)*W55</f>
        <v>0</v>
      </c>
      <c r="Y55" s="228">
        <f>SUMIF(Manage!$C$15:$C$41,$B55,Manage!N$15:N$41)</f>
        <v>0</v>
      </c>
      <c r="Z55" s="15">
        <f>IFERROR(VLOOKUP($B55,'Master Staff List'!$C$8:$D$57,2,FALSE),0)*Y55</f>
        <v>0</v>
      </c>
      <c r="AA55" s="228">
        <f>SUMIF(Manage!$C$15:$C$41,$B55,Manage!O$15:O$41)</f>
        <v>0</v>
      </c>
      <c r="AB55" s="15">
        <f>IFERROR(VLOOKUP($B55,'Master Staff List'!$C$8:$D$57,2,FALSE),0)*AA55</f>
        <v>0</v>
      </c>
      <c r="AC55" s="19">
        <f>SUM(F55,H55,J55,T55,V55,X55,Z55,AB55,L55,N55,P55,R55)</f>
        <v>0</v>
      </c>
      <c r="AD55" s="28">
        <f>SUM(E55,G55,I55,S55,U55,W55,Y55,AA55,K55,M55,O55,Q55)</f>
        <v>0</v>
      </c>
      <c r="AE55" s="29">
        <f>AD55/AD$8</f>
        <v>0</v>
      </c>
      <c r="AH55" s="168">
        <f>SUM(F55,H55,J55,L55,N55,P55,R55,T55,V55,X55,Z55,AB55)-AC55</f>
        <v>0</v>
      </c>
      <c r="AI55" s="168">
        <f>IF(AND(AD55&gt;0,AC55=0),1,0)</f>
        <v>0</v>
      </c>
    </row>
    <row r="56" spans="1:35" ht="12.2" customHeight="1" x14ac:dyDescent="0.25">
      <c r="A56" s="42"/>
      <c r="B56" s="203" t="str">
        <f>'Master Staff List'!C55</f>
        <v>TBD Staff Name 48</v>
      </c>
      <c r="C56" s="134"/>
      <c r="D56" s="40"/>
      <c r="E56" s="228">
        <f>SUMIF(Manage!$C$15:$C$41,$B56,Manage!D$15:D$41)</f>
        <v>0</v>
      </c>
      <c r="F56" s="15">
        <f>IFERROR(VLOOKUP($B56,'Master Staff List'!$C$8:$D$57,2,FALSE),0)*E56</f>
        <v>0</v>
      </c>
      <c r="G56" s="228">
        <f>SUMIF(Manage!$C$15:$C$41,$B56,Manage!E$15:E$41)</f>
        <v>0</v>
      </c>
      <c r="H56" s="15">
        <f>IFERROR(VLOOKUP($B56,'Master Staff List'!$C$8:$D$57,2,FALSE),0)*G56</f>
        <v>0</v>
      </c>
      <c r="I56" s="228">
        <f>SUMIF(Manage!$C$15:$C$41,$B56,Manage!F$15:F$41)</f>
        <v>0</v>
      </c>
      <c r="J56" s="15">
        <f>IFERROR(VLOOKUP($B56,'Master Staff List'!$C$8:$D$57,2,FALSE),0)*I56</f>
        <v>0</v>
      </c>
      <c r="K56" s="228">
        <f>SUMIF(Manage!$C$15:$C$41,$B56,Manage!G$15:G$41)</f>
        <v>0</v>
      </c>
      <c r="L56" s="15">
        <f>IFERROR(VLOOKUP($B56,'Master Staff List'!$C$8:$D$57,2,FALSE),0)*K56</f>
        <v>0</v>
      </c>
      <c r="M56" s="228">
        <f>SUMIF(Manage!$C$15:$C$41,$B56,Manage!H$15:H$41)</f>
        <v>0</v>
      </c>
      <c r="N56" s="15">
        <f>IFERROR(VLOOKUP($B56,'Master Staff List'!$C$8:$D$57,2,FALSE),0)*M56</f>
        <v>0</v>
      </c>
      <c r="O56" s="228">
        <f>SUMIF(Manage!$C$15:$C$41,$B56,Manage!I$15:I$41)</f>
        <v>0</v>
      </c>
      <c r="P56" s="15">
        <f>IFERROR(VLOOKUP($B56,'Master Staff List'!$C$8:$D$57,2,FALSE),0)*O56</f>
        <v>0</v>
      </c>
      <c r="Q56" s="228">
        <f>SUMIF(Manage!$C$15:$C$41,$B56,Manage!J$15:J$41)</f>
        <v>0</v>
      </c>
      <c r="R56" s="15">
        <f>IFERROR(VLOOKUP($B56,'Master Staff List'!$C$8:$D$57,2,FALSE),0)*Q56</f>
        <v>0</v>
      </c>
      <c r="S56" s="228">
        <f>SUMIF(Manage!$C$15:$C$41,$B56,Manage!K$15:K$41)</f>
        <v>0</v>
      </c>
      <c r="T56" s="15">
        <f>IFERROR(VLOOKUP($B56,'Master Staff List'!$C$8:$D$57,2,FALSE),0)*S56</f>
        <v>0</v>
      </c>
      <c r="U56" s="228">
        <f>SUMIF(Manage!$C$15:$C$41,$B56,Manage!L$15:L$41)</f>
        <v>0</v>
      </c>
      <c r="V56" s="15">
        <f>IFERROR(VLOOKUP($B56,'Master Staff List'!$C$8:$D$57,2,FALSE),0)*U56</f>
        <v>0</v>
      </c>
      <c r="W56" s="228">
        <f>SUMIF(Manage!$C$15:$C$41,$B56,Manage!M$15:M$41)</f>
        <v>0</v>
      </c>
      <c r="X56" s="15">
        <f>IFERROR(VLOOKUP($B56,'Master Staff List'!$C$8:$D$57,2,FALSE),0)*W56</f>
        <v>0</v>
      </c>
      <c r="Y56" s="228">
        <f>SUMIF(Manage!$C$15:$C$41,$B56,Manage!N$15:N$41)</f>
        <v>0</v>
      </c>
      <c r="Z56" s="15">
        <f>IFERROR(VLOOKUP($B56,'Master Staff List'!$C$8:$D$57,2,FALSE),0)*Y56</f>
        <v>0</v>
      </c>
      <c r="AA56" s="228">
        <f>SUMIF(Manage!$C$15:$C$41,$B56,Manage!O$15:O$41)</f>
        <v>0</v>
      </c>
      <c r="AB56" s="15">
        <f>IFERROR(VLOOKUP($B56,'Master Staff List'!$C$8:$D$57,2,FALSE),0)*AA56</f>
        <v>0</v>
      </c>
      <c r="AC56" s="19">
        <f t="shared" si="8"/>
        <v>0</v>
      </c>
      <c r="AD56" s="28">
        <f t="shared" si="9"/>
        <v>0</v>
      </c>
      <c r="AE56" s="29">
        <f t="shared" si="5"/>
        <v>0</v>
      </c>
      <c r="AH56" s="168">
        <f t="shared" si="6"/>
        <v>0</v>
      </c>
      <c r="AI56" s="168">
        <f>IF(AND(AD56&gt;0,AC56=0),1,0)</f>
        <v>0</v>
      </c>
    </row>
    <row r="57" spans="1:35" ht="12.2" customHeight="1" x14ac:dyDescent="0.25">
      <c r="A57" s="42"/>
      <c r="B57" s="203" t="str">
        <f>'Master Staff List'!C56</f>
        <v>TBD Staff Name 49</v>
      </c>
      <c r="C57" s="134"/>
      <c r="D57" s="40"/>
      <c r="E57" s="228">
        <f>SUMIF(Manage!$C$15:$C$41,$B57,Manage!D$15:D$41)</f>
        <v>0</v>
      </c>
      <c r="F57" s="15">
        <f>IFERROR(VLOOKUP($B57,'Master Staff List'!$C$8:$D$57,2,FALSE),0)*E57</f>
        <v>0</v>
      </c>
      <c r="G57" s="228">
        <f>SUMIF(Manage!$C$15:$C$41,$B57,Manage!E$15:E$41)</f>
        <v>0</v>
      </c>
      <c r="H57" s="15">
        <f>IFERROR(VLOOKUP($B57,'Master Staff List'!$C$8:$D$57,2,FALSE),0)*G57</f>
        <v>0</v>
      </c>
      <c r="I57" s="228">
        <f>SUMIF(Manage!$C$15:$C$41,$B57,Manage!F$15:F$41)</f>
        <v>0</v>
      </c>
      <c r="J57" s="15">
        <f>IFERROR(VLOOKUP($B57,'Master Staff List'!$C$8:$D$57,2,FALSE),0)*I57</f>
        <v>0</v>
      </c>
      <c r="K57" s="228">
        <f>SUMIF(Manage!$C$15:$C$41,$B57,Manage!G$15:G$41)</f>
        <v>0</v>
      </c>
      <c r="L57" s="15">
        <f>IFERROR(VLOOKUP($B57,'Master Staff List'!$C$8:$D$57,2,FALSE),0)*K57</f>
        <v>0</v>
      </c>
      <c r="M57" s="228">
        <f>SUMIF(Manage!$C$15:$C$41,$B57,Manage!H$15:H$41)</f>
        <v>0</v>
      </c>
      <c r="N57" s="15">
        <f>IFERROR(VLOOKUP($B57,'Master Staff List'!$C$8:$D$57,2,FALSE),0)*M57</f>
        <v>0</v>
      </c>
      <c r="O57" s="228">
        <f>SUMIF(Manage!$C$15:$C$41,$B57,Manage!I$15:I$41)</f>
        <v>0</v>
      </c>
      <c r="P57" s="15">
        <f>IFERROR(VLOOKUP($B57,'Master Staff List'!$C$8:$D$57,2,FALSE),0)*O57</f>
        <v>0</v>
      </c>
      <c r="Q57" s="228">
        <f>SUMIF(Manage!$C$15:$C$41,$B57,Manage!J$15:J$41)</f>
        <v>0</v>
      </c>
      <c r="R57" s="15">
        <f>IFERROR(VLOOKUP($B57,'Master Staff List'!$C$8:$D$57,2,FALSE),0)*Q57</f>
        <v>0</v>
      </c>
      <c r="S57" s="228">
        <f>SUMIF(Manage!$C$15:$C$41,$B57,Manage!K$15:K$41)</f>
        <v>0</v>
      </c>
      <c r="T57" s="15">
        <f>IFERROR(VLOOKUP($B57,'Master Staff List'!$C$8:$D$57,2,FALSE),0)*S57</f>
        <v>0</v>
      </c>
      <c r="U57" s="228">
        <f>SUMIF(Manage!$C$15:$C$41,$B57,Manage!L$15:L$41)</f>
        <v>0</v>
      </c>
      <c r="V57" s="15">
        <f>IFERROR(VLOOKUP($B57,'Master Staff List'!$C$8:$D$57,2,FALSE),0)*U57</f>
        <v>0</v>
      </c>
      <c r="W57" s="228">
        <f>SUMIF(Manage!$C$15:$C$41,$B57,Manage!M$15:M$41)</f>
        <v>0</v>
      </c>
      <c r="X57" s="15">
        <f>IFERROR(VLOOKUP($B57,'Master Staff List'!$C$8:$D$57,2,FALSE),0)*W57</f>
        <v>0</v>
      </c>
      <c r="Y57" s="228">
        <f>SUMIF(Manage!$C$15:$C$41,$B57,Manage!N$15:N$41)</f>
        <v>0</v>
      </c>
      <c r="Z57" s="15">
        <f>IFERROR(VLOOKUP($B57,'Master Staff List'!$C$8:$D$57,2,FALSE),0)*Y57</f>
        <v>0</v>
      </c>
      <c r="AA57" s="228">
        <f>SUMIF(Manage!$C$15:$C$41,$B57,Manage!O$15:O$41)</f>
        <v>0</v>
      </c>
      <c r="AB57" s="15">
        <f>IFERROR(VLOOKUP($B57,'Master Staff List'!$C$8:$D$57,2,FALSE),0)*AA57</f>
        <v>0</v>
      </c>
      <c r="AC57" s="19">
        <f t="shared" si="8"/>
        <v>0</v>
      </c>
      <c r="AD57" s="28">
        <f t="shared" si="9"/>
        <v>0</v>
      </c>
      <c r="AE57" s="29">
        <f t="shared" si="5"/>
        <v>0</v>
      </c>
      <c r="AH57" s="168">
        <f t="shared" si="6"/>
        <v>0</v>
      </c>
      <c r="AI57" s="168">
        <f t="shared" si="7"/>
        <v>0</v>
      </c>
    </row>
    <row r="58" spans="1:35" ht="12.2" customHeight="1" x14ac:dyDescent="0.25">
      <c r="A58" s="42"/>
      <c r="B58" s="203" t="str">
        <f>'Master Staff List'!C57</f>
        <v>TBD Staff Name 50</v>
      </c>
      <c r="C58" s="134"/>
      <c r="D58" s="40"/>
      <c r="E58" s="228">
        <f>SUMIF(Manage!$C$15:$C$41,$B58,Manage!D$15:D$41)</f>
        <v>0</v>
      </c>
      <c r="F58" s="15">
        <f>IFERROR(VLOOKUP($B58,'Master Staff List'!$C$8:$D$57,2,FALSE),0)*E58</f>
        <v>0</v>
      </c>
      <c r="G58" s="228">
        <f>SUMIF(Manage!$C$15:$C$41,$B58,Manage!E$15:E$41)</f>
        <v>0</v>
      </c>
      <c r="H58" s="15">
        <f>IFERROR(VLOOKUP($B58,'Master Staff List'!$C$8:$D$57,2,FALSE),0)*G58</f>
        <v>0</v>
      </c>
      <c r="I58" s="228">
        <f>SUMIF(Manage!$C$15:$C$41,$B58,Manage!F$15:F$41)</f>
        <v>0</v>
      </c>
      <c r="J58" s="15">
        <f>IFERROR(VLOOKUP($B58,'Master Staff List'!$C$8:$D$57,2,FALSE),0)*I58</f>
        <v>0</v>
      </c>
      <c r="K58" s="228">
        <f>SUMIF(Manage!$C$15:$C$41,$B58,Manage!G$15:G$41)</f>
        <v>0</v>
      </c>
      <c r="L58" s="15">
        <f>IFERROR(VLOOKUP($B58,'Master Staff List'!$C$8:$D$57,2,FALSE),0)*K58</f>
        <v>0</v>
      </c>
      <c r="M58" s="228">
        <f>SUMIF(Manage!$C$15:$C$41,$B58,Manage!H$15:H$41)</f>
        <v>0</v>
      </c>
      <c r="N58" s="15">
        <f>IFERROR(VLOOKUP($B58,'Master Staff List'!$C$8:$D$57,2,FALSE),0)*M58</f>
        <v>0</v>
      </c>
      <c r="O58" s="228">
        <f>SUMIF(Manage!$C$15:$C$41,$B58,Manage!I$15:I$41)</f>
        <v>0</v>
      </c>
      <c r="P58" s="15">
        <f>IFERROR(VLOOKUP($B58,'Master Staff List'!$C$8:$D$57,2,FALSE),0)*O58</f>
        <v>0</v>
      </c>
      <c r="Q58" s="228">
        <f>SUMIF(Manage!$C$15:$C$41,$B58,Manage!J$15:J$41)</f>
        <v>0</v>
      </c>
      <c r="R58" s="15">
        <f>IFERROR(VLOOKUP($B58,'Master Staff List'!$C$8:$D$57,2,FALSE),0)*Q58</f>
        <v>0</v>
      </c>
      <c r="S58" s="228">
        <f>SUMIF(Manage!$C$15:$C$41,$B58,Manage!K$15:K$41)</f>
        <v>0</v>
      </c>
      <c r="T58" s="15">
        <f>IFERROR(VLOOKUP($B58,'Master Staff List'!$C$8:$D$57,2,FALSE),0)*S58</f>
        <v>0</v>
      </c>
      <c r="U58" s="228">
        <f>SUMIF(Manage!$C$15:$C$41,$B58,Manage!L$15:L$41)</f>
        <v>0</v>
      </c>
      <c r="V58" s="15">
        <f>IFERROR(VLOOKUP($B58,'Master Staff List'!$C$8:$D$57,2,FALSE),0)*U58</f>
        <v>0</v>
      </c>
      <c r="W58" s="228">
        <f>SUMIF(Manage!$C$15:$C$41,$B58,Manage!M$15:M$41)</f>
        <v>0</v>
      </c>
      <c r="X58" s="15">
        <f>IFERROR(VLOOKUP($B58,'Master Staff List'!$C$8:$D$57,2,FALSE),0)*W58</f>
        <v>0</v>
      </c>
      <c r="Y58" s="228">
        <f>SUMIF(Manage!$C$15:$C$41,$B58,Manage!N$15:N$41)</f>
        <v>0</v>
      </c>
      <c r="Z58" s="15">
        <f>IFERROR(VLOOKUP($B58,'Master Staff List'!$C$8:$D$57,2,FALSE),0)*Y58</f>
        <v>0</v>
      </c>
      <c r="AA58" s="228">
        <f>SUMIF(Manage!$C$15:$C$41,$B58,Manage!O$15:O$41)</f>
        <v>0</v>
      </c>
      <c r="AB58" s="15">
        <f>IFERROR(VLOOKUP($B58,'Master Staff List'!$C$8:$D$57,2,FALSE),0)*AA58</f>
        <v>0</v>
      </c>
      <c r="AC58" s="19">
        <f t="shared" si="8"/>
        <v>0</v>
      </c>
      <c r="AD58" s="28">
        <f t="shared" si="9"/>
        <v>0</v>
      </c>
      <c r="AE58" s="29">
        <f t="shared" si="5"/>
        <v>0</v>
      </c>
      <c r="AH58" s="168">
        <f t="shared" si="6"/>
        <v>0</v>
      </c>
      <c r="AI58" s="168">
        <f t="shared" si="7"/>
        <v>0</v>
      </c>
    </row>
    <row r="59" spans="1:35" ht="12.2" customHeight="1" x14ac:dyDescent="0.25">
      <c r="A59" s="42"/>
      <c r="B59" s="203"/>
      <c r="C59" s="134"/>
      <c r="D59" s="40"/>
      <c r="E59" s="228"/>
      <c r="F59" s="15"/>
      <c r="G59" s="228"/>
      <c r="H59" s="15"/>
      <c r="I59" s="228"/>
      <c r="J59" s="15"/>
      <c r="K59" s="228"/>
      <c r="L59" s="15"/>
      <c r="M59" s="228"/>
      <c r="N59" s="15"/>
      <c r="O59" s="228"/>
      <c r="P59" s="15"/>
      <c r="Q59" s="228"/>
      <c r="R59" s="15"/>
      <c r="S59" s="228"/>
      <c r="T59" s="15"/>
      <c r="U59" s="228"/>
      <c r="V59" s="15"/>
      <c r="W59" s="228"/>
      <c r="X59" s="15"/>
      <c r="Y59" s="228"/>
      <c r="Z59" s="15"/>
      <c r="AA59" s="228"/>
      <c r="AB59" s="15"/>
      <c r="AC59" s="19"/>
      <c r="AD59" s="28"/>
      <c r="AE59" s="29"/>
      <c r="AH59" s="168"/>
      <c r="AI59" s="168"/>
    </row>
    <row r="60" spans="1:35" ht="12.2" customHeight="1" x14ac:dyDescent="0.25">
      <c r="A60" s="42"/>
      <c r="B60" s="203"/>
      <c r="C60" s="134"/>
      <c r="D60" s="40"/>
      <c r="E60" s="228"/>
      <c r="F60" s="15"/>
      <c r="G60" s="228"/>
      <c r="H60" s="15"/>
      <c r="I60" s="228"/>
      <c r="J60" s="15"/>
      <c r="K60" s="228"/>
      <c r="L60" s="15"/>
      <c r="M60" s="228"/>
      <c r="N60" s="15"/>
      <c r="O60" s="228"/>
      <c r="P60" s="15"/>
      <c r="Q60" s="228"/>
      <c r="R60" s="15"/>
      <c r="S60" s="228"/>
      <c r="T60" s="15"/>
      <c r="U60" s="228"/>
      <c r="V60" s="15"/>
      <c r="W60" s="228"/>
      <c r="X60" s="15"/>
      <c r="Y60" s="228"/>
      <c r="Z60" s="15"/>
      <c r="AA60" s="228"/>
      <c r="AB60" s="15"/>
      <c r="AC60" s="19"/>
      <c r="AD60" s="28"/>
      <c r="AE60" s="29"/>
      <c r="AH60" s="168"/>
      <c r="AI60" s="170"/>
    </row>
    <row r="61" spans="1:35" ht="12.2" customHeight="1" x14ac:dyDescent="0.25">
      <c r="B61" s="13" t="s">
        <v>110</v>
      </c>
      <c r="C61" s="135" t="s">
        <v>16</v>
      </c>
      <c r="D61" s="14" t="s">
        <v>17</v>
      </c>
      <c r="E61" s="229">
        <f t="shared" ref="E61:AB61" si="10">SUM(E9:E60)</f>
        <v>0</v>
      </c>
      <c r="F61" s="15">
        <f t="shared" si="10"/>
        <v>0</v>
      </c>
      <c r="G61" s="229">
        <f t="shared" si="10"/>
        <v>0</v>
      </c>
      <c r="H61" s="15">
        <f t="shared" si="10"/>
        <v>0</v>
      </c>
      <c r="I61" s="229">
        <f t="shared" si="10"/>
        <v>0</v>
      </c>
      <c r="J61" s="15">
        <f t="shared" si="10"/>
        <v>0</v>
      </c>
      <c r="K61" s="229">
        <f t="shared" si="10"/>
        <v>0</v>
      </c>
      <c r="L61" s="15">
        <f t="shared" si="10"/>
        <v>0</v>
      </c>
      <c r="M61" s="229">
        <f t="shared" si="10"/>
        <v>0</v>
      </c>
      <c r="N61" s="15">
        <f t="shared" si="10"/>
        <v>0</v>
      </c>
      <c r="O61" s="229">
        <f t="shared" si="10"/>
        <v>5</v>
      </c>
      <c r="P61" s="15">
        <f t="shared" si="10"/>
        <v>2350</v>
      </c>
      <c r="Q61" s="229">
        <f t="shared" si="10"/>
        <v>0</v>
      </c>
      <c r="R61" s="15">
        <f t="shared" si="10"/>
        <v>0</v>
      </c>
      <c r="S61" s="229">
        <f t="shared" si="10"/>
        <v>0</v>
      </c>
      <c r="T61" s="15">
        <f t="shared" si="10"/>
        <v>0</v>
      </c>
      <c r="U61" s="229">
        <f t="shared" si="10"/>
        <v>0</v>
      </c>
      <c r="V61" s="15">
        <f t="shared" si="10"/>
        <v>0</v>
      </c>
      <c r="W61" s="229">
        <f t="shared" si="10"/>
        <v>0</v>
      </c>
      <c r="X61" s="15">
        <f t="shared" si="10"/>
        <v>0</v>
      </c>
      <c r="Y61" s="229">
        <f t="shared" si="10"/>
        <v>0</v>
      </c>
      <c r="Z61" s="15">
        <f t="shared" si="10"/>
        <v>0</v>
      </c>
      <c r="AA61" s="229">
        <f t="shared" si="10"/>
        <v>0</v>
      </c>
      <c r="AB61" s="15">
        <f t="shared" si="10"/>
        <v>0</v>
      </c>
      <c r="AC61" s="19">
        <f t="shared" si="8"/>
        <v>2350</v>
      </c>
      <c r="AD61" s="15">
        <f>SUM(AD9:AD60)</f>
        <v>5</v>
      </c>
      <c r="AE61" s="16">
        <f>SUM(E61,G61,I61,K61,M61,O61,Q61,S61,U61,W61,Y61,AA61)</f>
        <v>5</v>
      </c>
      <c r="AH61" s="168">
        <f t="shared" si="6"/>
        <v>0</v>
      </c>
      <c r="AI61" s="168"/>
    </row>
    <row r="62" spans="1:35" s="27" customFormat="1" ht="12.2" customHeight="1" x14ac:dyDescent="0.2">
      <c r="A62" s="41"/>
      <c r="B62" s="21" t="s">
        <v>111</v>
      </c>
      <c r="C62" s="136"/>
      <c r="D62" s="22"/>
      <c r="E62" s="230"/>
      <c r="F62" s="23">
        <f>SUM(F61:F61)</f>
        <v>0</v>
      </c>
      <c r="G62" s="230"/>
      <c r="H62" s="23">
        <f>SUM(H61:H61)</f>
        <v>0</v>
      </c>
      <c r="I62" s="230"/>
      <c r="J62" s="23">
        <f>SUM(J61:J61)</f>
        <v>0</v>
      </c>
      <c r="K62" s="230"/>
      <c r="L62" s="23">
        <f>SUM(L61:L61)</f>
        <v>0</v>
      </c>
      <c r="M62" s="230"/>
      <c r="N62" s="23">
        <f>SUM(N61:N61)</f>
        <v>0</v>
      </c>
      <c r="O62" s="230"/>
      <c r="P62" s="23">
        <f>SUM(P61:P61)</f>
        <v>2350</v>
      </c>
      <c r="Q62" s="230"/>
      <c r="R62" s="23">
        <f>SUM(R61:R61)</f>
        <v>0</v>
      </c>
      <c r="S62" s="230"/>
      <c r="T62" s="23">
        <f>SUM(T61:T61)</f>
        <v>0</v>
      </c>
      <c r="U62" s="230"/>
      <c r="V62" s="23">
        <f>SUM(V61:V61)</f>
        <v>0</v>
      </c>
      <c r="W62" s="230"/>
      <c r="X62" s="23">
        <f>SUM(X61:X61)</f>
        <v>0</v>
      </c>
      <c r="Y62" s="230"/>
      <c r="Z62" s="23">
        <f>SUM(Z61:Z61)</f>
        <v>0</v>
      </c>
      <c r="AA62" s="230"/>
      <c r="AB62" s="23">
        <f>SUM(AB61:AB61)</f>
        <v>0</v>
      </c>
      <c r="AC62" s="24">
        <f>SUM(AC61:AC61)</f>
        <v>2350</v>
      </c>
      <c r="AD62" s="25"/>
      <c r="AE62" s="20"/>
      <c r="AH62" s="168">
        <f t="shared" si="6"/>
        <v>0</v>
      </c>
      <c r="AI62" s="168"/>
    </row>
    <row r="63" spans="1:35" ht="12.2" customHeight="1" x14ac:dyDescent="0.25">
      <c r="C63" s="242"/>
      <c r="D63" s="243"/>
      <c r="E63" s="231"/>
      <c r="F63" s="47"/>
      <c r="G63" s="231"/>
      <c r="H63" s="47"/>
      <c r="I63" s="231"/>
      <c r="J63" s="47"/>
      <c r="K63" s="231"/>
      <c r="L63" s="47"/>
      <c r="M63" s="231"/>
      <c r="N63" s="47"/>
      <c r="O63" s="231"/>
      <c r="P63" s="47"/>
      <c r="Q63" s="231"/>
      <c r="R63" s="47"/>
      <c r="S63" s="231"/>
      <c r="T63" s="47"/>
      <c r="U63" s="231"/>
      <c r="V63" s="47"/>
      <c r="W63" s="231"/>
      <c r="X63" s="47"/>
      <c r="Y63" s="231"/>
      <c r="Z63" s="47"/>
      <c r="AA63" s="231"/>
      <c r="AB63" s="47"/>
      <c r="AC63" s="49"/>
      <c r="AD63" s="28"/>
      <c r="AE63" s="29"/>
      <c r="AH63" s="168">
        <f t="shared" si="6"/>
        <v>0</v>
      </c>
      <c r="AI63" s="168"/>
    </row>
    <row r="64" spans="1:35" ht="12.2" customHeight="1" x14ac:dyDescent="0.25">
      <c r="E64" s="231"/>
      <c r="F64" s="47"/>
      <c r="G64" s="231"/>
      <c r="H64" s="47"/>
      <c r="I64" s="231"/>
      <c r="J64" s="47"/>
      <c r="K64" s="231"/>
      <c r="L64" s="47"/>
      <c r="M64" s="231"/>
      <c r="N64" s="47"/>
      <c r="O64" s="231"/>
      <c r="P64" s="47"/>
      <c r="Q64" s="231"/>
      <c r="R64" s="47"/>
      <c r="S64" s="231"/>
      <c r="T64" s="47"/>
      <c r="U64" s="231"/>
      <c r="V64" s="47"/>
      <c r="W64" s="231"/>
      <c r="X64" s="47"/>
      <c r="Y64" s="231"/>
      <c r="Z64" s="47"/>
      <c r="AA64" s="231"/>
      <c r="AB64" s="47"/>
      <c r="AC64" s="49"/>
      <c r="AD64" s="28"/>
      <c r="AE64" s="29"/>
      <c r="AH64" s="168">
        <f>SUM(F64,H64,J64,L64,N64,P64,R64,T64,V64,X64,Z64,AB64)-AC64</f>
        <v>0</v>
      </c>
      <c r="AI64" s="166"/>
    </row>
    <row r="65" spans="2:52" ht="12.2" customHeight="1" x14ac:dyDescent="0.25">
      <c r="B65" s="48" t="s">
        <v>25</v>
      </c>
      <c r="E65" s="231"/>
      <c r="F65" s="47"/>
      <c r="G65" s="231"/>
      <c r="H65" s="47"/>
      <c r="I65" s="231"/>
      <c r="J65" s="47"/>
      <c r="K65" s="231"/>
      <c r="L65" s="47"/>
      <c r="M65" s="231"/>
      <c r="N65" s="47"/>
      <c r="O65" s="231"/>
      <c r="P65" s="47"/>
      <c r="Q65" s="231"/>
      <c r="R65" s="47"/>
      <c r="S65" s="231"/>
      <c r="T65" s="47"/>
      <c r="U65" s="231"/>
      <c r="V65" s="47"/>
      <c r="W65" s="231"/>
      <c r="X65" s="47"/>
      <c r="Y65" s="231"/>
      <c r="Z65" s="47"/>
      <c r="AA65" s="231"/>
      <c r="AB65" s="47"/>
      <c r="AC65" s="49"/>
      <c r="AD65" s="28"/>
      <c r="AE65" s="89"/>
      <c r="AH65" s="168">
        <f t="shared" ref="AH65:AH82" si="11">SUM(F65,H65,J65,L65,N65,P65,R65,T65,V65,X65,Z65,AB65)-AC65</f>
        <v>0</v>
      </c>
      <c r="AI65" s="166"/>
    </row>
    <row r="66" spans="2:52" ht="12.2" customHeight="1" x14ac:dyDescent="0.25">
      <c r="B66" s="18" t="str">
        <f>'Basic Information'!D24</f>
        <v>Communications</v>
      </c>
      <c r="E66" s="232"/>
      <c r="F66" s="155">
        <f>SUMIF(Manage!$C$48:$C$56,'Manage Budget'!$B66,Manage!D$48:D$56)</f>
        <v>0</v>
      </c>
      <c r="G66" s="232"/>
      <c r="H66" s="155">
        <f>SUMIF(Manage!$C$48:$C$56,'Manage Budget'!$B66,Manage!E$48:E$56)</f>
        <v>0</v>
      </c>
      <c r="I66" s="232"/>
      <c r="J66" s="155">
        <f>SUMIF(Manage!$C$48:$C$56,'Manage Budget'!$B66,Manage!F$48:F$56)</f>
        <v>0</v>
      </c>
      <c r="K66" s="232"/>
      <c r="L66" s="155">
        <f>SUMIF(Manage!$C$48:$C$56,'Manage Budget'!$B66,Manage!G$48:G$56)</f>
        <v>0</v>
      </c>
      <c r="M66" s="232"/>
      <c r="N66" s="155">
        <f>SUMIF(Manage!$C$48:$C$56,'Manage Budget'!$B66,Manage!H$48:H$56)</f>
        <v>0</v>
      </c>
      <c r="O66" s="232"/>
      <c r="P66" s="155">
        <f>SUMIF(Manage!$C$48:$C$56,'Manage Budget'!$B66,Manage!I$48:I$56)</f>
        <v>0</v>
      </c>
      <c r="Q66" s="232"/>
      <c r="R66" s="155">
        <f>SUMIF(Manage!$C$48:$C$56,'Manage Budget'!$B66,Manage!J$48:J$56)</f>
        <v>0</v>
      </c>
      <c r="S66" s="232"/>
      <c r="T66" s="155">
        <f>SUMIF(Manage!$C$48:$C$56,'Manage Budget'!$B66,Manage!K$48:K$56)</f>
        <v>0</v>
      </c>
      <c r="U66" s="232"/>
      <c r="V66" s="155">
        <f>SUMIF(Manage!$C$48:$C$56,'Manage Budget'!$B66,Manage!L$48:L$56)</f>
        <v>0</v>
      </c>
      <c r="W66" s="232"/>
      <c r="X66" s="155">
        <f>SUMIF(Manage!$C$48:$C$56,'Manage Budget'!$B66,Manage!M$48:M$56)</f>
        <v>0</v>
      </c>
      <c r="Y66" s="232"/>
      <c r="Z66" s="155">
        <f>SUMIF(Manage!$C$48:$C$56,'Manage Budget'!$B66,Manage!N$48:N$56)</f>
        <v>0</v>
      </c>
      <c r="AA66" s="232"/>
      <c r="AB66" s="155">
        <f>SUMIF(Manage!$C$48:$C$56,'Manage Budget'!$B66,Manage!O$48:O$56)</f>
        <v>0</v>
      </c>
      <c r="AC66" s="19">
        <f>SUM(F66,H66,J66,T66,V66,X66,Z66,AB66,L66,N66,P66,R66)</f>
        <v>0</v>
      </c>
      <c r="AD66" s="28"/>
      <c r="AE66" s="89"/>
      <c r="AH66" s="168">
        <f t="shared" ref="AH66" si="12">SUM(F66,H66,J66,L66,N66,P66,R66,T66,V66,X66,Z66,AB66)-AC66</f>
        <v>0</v>
      </c>
      <c r="AI66" s="166"/>
    </row>
    <row r="67" spans="2:52" ht="12.2" customHeight="1" x14ac:dyDescent="0.25">
      <c r="B67" s="18" t="str">
        <f>'Basic Information'!D25</f>
        <v>Equipment</v>
      </c>
      <c r="E67" s="232"/>
      <c r="F67" s="155">
        <f>SUMIF(Manage!$C$48:$C$56,'Manage Budget'!$B67,Manage!D$48:D$56)</f>
        <v>0</v>
      </c>
      <c r="G67" s="232"/>
      <c r="H67" s="155">
        <f>SUMIF(Manage!$C$48:$C$56,'Manage Budget'!$B67,Manage!E$48:E$56)</f>
        <v>0</v>
      </c>
      <c r="I67" s="232"/>
      <c r="J67" s="155">
        <f>SUMIF(Manage!$C$48:$C$56,'Manage Budget'!$B67,Manage!F$48:F$56)</f>
        <v>0</v>
      </c>
      <c r="K67" s="232"/>
      <c r="L67" s="155">
        <f>SUMIF(Manage!$C$48:$C$56,'Manage Budget'!$B67,Manage!G$48:G$56)</f>
        <v>0</v>
      </c>
      <c r="M67" s="232"/>
      <c r="N67" s="155">
        <f>SUMIF(Manage!$C$48:$C$56,'Manage Budget'!$B67,Manage!H$48:H$56)</f>
        <v>0</v>
      </c>
      <c r="O67" s="232"/>
      <c r="P67" s="155">
        <f>SUMIF(Manage!$C$48:$C$56,'Manage Budget'!$B67,Manage!I$48:I$56)</f>
        <v>0</v>
      </c>
      <c r="Q67" s="232"/>
      <c r="R67" s="155">
        <f>SUMIF(Manage!$C$48:$C$56,'Manage Budget'!$B67,Manage!J$48:J$56)</f>
        <v>0</v>
      </c>
      <c r="S67" s="232"/>
      <c r="T67" s="155">
        <f>SUMIF(Manage!$C$48:$C$56,'Manage Budget'!$B67,Manage!K$48:K$56)</f>
        <v>0</v>
      </c>
      <c r="U67" s="232"/>
      <c r="V67" s="155">
        <f>SUMIF(Manage!$C$48:$C$56,'Manage Budget'!$B67,Manage!L$48:L$56)</f>
        <v>0</v>
      </c>
      <c r="W67" s="232"/>
      <c r="X67" s="155">
        <f>SUMIF(Manage!$C$48:$C$56,'Manage Budget'!$B67,Manage!M$48:M$56)</f>
        <v>0</v>
      </c>
      <c r="Y67" s="232"/>
      <c r="Z67" s="155">
        <f>SUMIF(Manage!$C$48:$C$56,'Manage Budget'!$B67,Manage!N$48:N$56)</f>
        <v>0</v>
      </c>
      <c r="AA67" s="232"/>
      <c r="AB67" s="155">
        <f>SUMIF(Manage!$C$48:$C$56,'Manage Budget'!$B67,Manage!O$48:O$56)</f>
        <v>0</v>
      </c>
      <c r="AC67" s="19">
        <f>SUM(F67,H67,J67,T67,V67,X67,Z67,AB67,L67,N67,P67,R67)</f>
        <v>0</v>
      </c>
      <c r="AD67" s="28"/>
      <c r="AE67" s="89"/>
      <c r="AH67" s="168">
        <f t="shared" si="11"/>
        <v>0</v>
      </c>
      <c r="AI67" s="166"/>
    </row>
    <row r="68" spans="2:52" ht="12.2" customHeight="1" x14ac:dyDescent="0.25">
      <c r="B68" s="18" t="str">
        <f>'Basic Information'!D26</f>
        <v>Insurance</v>
      </c>
      <c r="E68" s="232"/>
      <c r="F68" s="155">
        <f>SUMIF(Manage!$C$48:$C$56,'Manage Budget'!$B68,Manage!D$48:D$56)</f>
        <v>0</v>
      </c>
      <c r="G68" s="232"/>
      <c r="H68" s="155">
        <f>SUMIF(Manage!$C$48:$C$56,'Manage Budget'!$B68,Manage!E$48:E$56)</f>
        <v>0</v>
      </c>
      <c r="I68" s="232"/>
      <c r="J68" s="155">
        <f>SUMIF(Manage!$C$48:$C$56,'Manage Budget'!$B68,Manage!F$48:F$56)</f>
        <v>0</v>
      </c>
      <c r="K68" s="232"/>
      <c r="L68" s="155">
        <f>SUMIF(Manage!$C$48:$C$56,'Manage Budget'!$B68,Manage!G$48:G$56)</f>
        <v>0</v>
      </c>
      <c r="M68" s="232"/>
      <c r="N68" s="155">
        <f>SUMIF(Manage!$C$48:$C$56,'Manage Budget'!$B68,Manage!H$48:H$56)</f>
        <v>0</v>
      </c>
      <c r="O68" s="232"/>
      <c r="P68" s="155">
        <f>SUMIF(Manage!$C$48:$C$56,'Manage Budget'!$B68,Manage!I$48:I$56)</f>
        <v>0</v>
      </c>
      <c r="Q68" s="232"/>
      <c r="R68" s="155">
        <f>SUMIF(Manage!$C$48:$C$56,'Manage Budget'!$B68,Manage!J$48:J$56)</f>
        <v>0</v>
      </c>
      <c r="S68" s="232"/>
      <c r="T68" s="155">
        <f>SUMIF(Manage!$C$48:$C$56,'Manage Budget'!$B68,Manage!K$48:K$56)</f>
        <v>0</v>
      </c>
      <c r="U68" s="232"/>
      <c r="V68" s="155">
        <f>SUMIF(Manage!$C$48:$C$56,'Manage Budget'!$B68,Manage!L$48:L$56)</f>
        <v>0</v>
      </c>
      <c r="W68" s="232"/>
      <c r="X68" s="155">
        <f>SUMIF(Manage!$C$48:$C$56,'Manage Budget'!$B68,Manage!M$48:M$56)</f>
        <v>0</v>
      </c>
      <c r="Y68" s="232"/>
      <c r="Z68" s="155">
        <f>SUMIF(Manage!$C$48:$C$56,'Manage Budget'!$B68,Manage!N$48:N$56)</f>
        <v>0</v>
      </c>
      <c r="AA68" s="232"/>
      <c r="AB68" s="155">
        <f>SUMIF(Manage!$C$48:$C$56,'Manage Budget'!$B68,Manage!O$48:O$56)</f>
        <v>0</v>
      </c>
      <c r="AC68" s="19">
        <f t="shared" ref="AC68:AC75" si="13">SUM(F68,H68,J68,T68,V68,X68,Z68,AB68,L68,N68,P68,R68)</f>
        <v>0</v>
      </c>
      <c r="AD68" s="28"/>
      <c r="AE68" s="89"/>
      <c r="AH68" s="168">
        <f t="shared" si="11"/>
        <v>0</v>
      </c>
      <c r="AI68" s="166"/>
    </row>
    <row r="69" spans="2:52" ht="12.2" customHeight="1" x14ac:dyDescent="0.25">
      <c r="B69" s="18" t="str">
        <f>'Basic Information'!D27</f>
        <v>Outside Services</v>
      </c>
      <c r="E69" s="232"/>
      <c r="F69" s="155">
        <f>SUMIF(Manage!$C$48:$C$56,'Manage Budget'!$B69,Manage!D$48:D$56)</f>
        <v>0</v>
      </c>
      <c r="G69" s="232"/>
      <c r="H69" s="155">
        <f>SUMIF(Manage!$C$48:$C$56,'Manage Budget'!$B69,Manage!E$48:E$56)</f>
        <v>0</v>
      </c>
      <c r="I69" s="232"/>
      <c r="J69" s="155">
        <f>SUMIF(Manage!$C$48:$C$56,'Manage Budget'!$B69,Manage!F$48:F$56)</f>
        <v>0</v>
      </c>
      <c r="K69" s="232"/>
      <c r="L69" s="155">
        <f>SUMIF(Manage!$C$48:$C$56,'Manage Budget'!$B69,Manage!G$48:G$56)</f>
        <v>0</v>
      </c>
      <c r="M69" s="232"/>
      <c r="N69" s="155">
        <f>SUMIF(Manage!$C$48:$C$56,'Manage Budget'!$B69,Manage!H$48:H$56)</f>
        <v>0</v>
      </c>
      <c r="O69" s="232"/>
      <c r="P69" s="155">
        <f>SUMIF(Manage!$C$48:$C$56,'Manage Budget'!$B69,Manage!I$48:I$56)</f>
        <v>0</v>
      </c>
      <c r="Q69" s="232"/>
      <c r="R69" s="155">
        <f>SUMIF(Manage!$C$48:$C$56,'Manage Budget'!$B69,Manage!J$48:J$56)</f>
        <v>0</v>
      </c>
      <c r="S69" s="232"/>
      <c r="T69" s="155">
        <f>SUMIF(Manage!$C$48:$C$56,'Manage Budget'!$B69,Manage!K$48:K$56)</f>
        <v>0</v>
      </c>
      <c r="U69" s="232"/>
      <c r="V69" s="155">
        <f>SUMIF(Manage!$C$48:$C$56,'Manage Budget'!$B69,Manage!L$48:L$56)</f>
        <v>0</v>
      </c>
      <c r="W69" s="232"/>
      <c r="X69" s="155">
        <f>SUMIF(Manage!$C$48:$C$56,'Manage Budget'!$B69,Manage!M$48:M$56)</f>
        <v>0</v>
      </c>
      <c r="Y69" s="232"/>
      <c r="Z69" s="155">
        <f>SUMIF(Manage!$C$48:$C$56,'Manage Budget'!$B69,Manage!N$48:N$56)</f>
        <v>0</v>
      </c>
      <c r="AA69" s="232"/>
      <c r="AB69" s="155">
        <f>SUMIF(Manage!$C$48:$C$56,'Manage Budget'!$B69,Manage!O$48:O$56)</f>
        <v>0</v>
      </c>
      <c r="AC69" s="19">
        <f t="shared" si="13"/>
        <v>0</v>
      </c>
      <c r="AD69" s="28"/>
      <c r="AE69" s="89"/>
      <c r="AH69" s="168">
        <f t="shared" si="11"/>
        <v>0</v>
      </c>
      <c r="AI69" s="166"/>
    </row>
    <row r="70" spans="2:52" ht="12.2" customHeight="1" x14ac:dyDescent="0.25">
      <c r="B70" s="18" t="str">
        <f>'Basic Information'!D28</f>
        <v>Postage &amp; Shipping</v>
      </c>
      <c r="E70" s="232"/>
      <c r="F70" s="155">
        <f>SUMIF(Manage!$C$48:$C$56,'Manage Budget'!$B70,Manage!D$48:D$56)</f>
        <v>0</v>
      </c>
      <c r="G70" s="232"/>
      <c r="H70" s="155">
        <f>SUMIF(Manage!$C$48:$C$56,'Manage Budget'!$B70,Manage!E$48:E$56)</f>
        <v>0</v>
      </c>
      <c r="I70" s="232"/>
      <c r="J70" s="155">
        <f>SUMIF(Manage!$C$48:$C$56,'Manage Budget'!$B70,Manage!F$48:F$56)</f>
        <v>0</v>
      </c>
      <c r="K70" s="232"/>
      <c r="L70" s="155">
        <f>SUMIF(Manage!$C$48:$C$56,'Manage Budget'!$B70,Manage!G$48:G$56)</f>
        <v>0</v>
      </c>
      <c r="M70" s="232"/>
      <c r="N70" s="155">
        <f>SUMIF(Manage!$C$48:$C$56,'Manage Budget'!$B70,Manage!H$48:H$56)</f>
        <v>0</v>
      </c>
      <c r="O70" s="232"/>
      <c r="P70" s="155">
        <f>SUMIF(Manage!$C$48:$C$56,'Manage Budget'!$B70,Manage!I$48:I$56)</f>
        <v>0</v>
      </c>
      <c r="Q70" s="232"/>
      <c r="R70" s="155">
        <f>SUMIF(Manage!$C$48:$C$56,'Manage Budget'!$B70,Manage!J$48:J$56)</f>
        <v>0</v>
      </c>
      <c r="S70" s="232"/>
      <c r="T70" s="155">
        <f>SUMIF(Manage!$C$48:$C$56,'Manage Budget'!$B70,Manage!K$48:K$56)</f>
        <v>0</v>
      </c>
      <c r="U70" s="232"/>
      <c r="V70" s="155">
        <f>SUMIF(Manage!$C$48:$C$56,'Manage Budget'!$B70,Manage!L$48:L$56)</f>
        <v>0</v>
      </c>
      <c r="W70" s="232"/>
      <c r="X70" s="155">
        <f>SUMIF(Manage!$C$48:$C$56,'Manage Budget'!$B70,Manage!M$48:M$56)</f>
        <v>0</v>
      </c>
      <c r="Y70" s="232"/>
      <c r="Z70" s="155">
        <f>SUMIF(Manage!$C$48:$C$56,'Manage Budget'!$B70,Manage!N$48:N$56)</f>
        <v>0</v>
      </c>
      <c r="AA70" s="232"/>
      <c r="AB70" s="155">
        <f>SUMIF(Manage!$C$48:$C$56,'Manage Budget'!$B70,Manage!O$48:O$56)</f>
        <v>0</v>
      </c>
      <c r="AC70" s="19">
        <f t="shared" si="13"/>
        <v>0</v>
      </c>
      <c r="AD70" s="28"/>
      <c r="AE70" s="89"/>
      <c r="AH70" s="168">
        <f t="shared" si="11"/>
        <v>0</v>
      </c>
      <c r="AI70" s="166"/>
    </row>
    <row r="71" spans="2:52" ht="12.2" customHeight="1" x14ac:dyDescent="0.25">
      <c r="B71" s="18" t="str">
        <f>'Basic Information'!D29</f>
        <v>Printing &amp; Photocopying</v>
      </c>
      <c r="E71" s="232"/>
      <c r="F71" s="155">
        <f>SUMIF(Manage!$C$48:$C$56,'Manage Budget'!$B71,Manage!D$48:D$56)</f>
        <v>0</v>
      </c>
      <c r="G71" s="232"/>
      <c r="H71" s="155">
        <f>SUMIF(Manage!$C$48:$C$56,'Manage Budget'!$B71,Manage!E$48:E$56)</f>
        <v>0</v>
      </c>
      <c r="I71" s="232"/>
      <c r="J71" s="155">
        <f>SUMIF(Manage!$C$48:$C$56,'Manage Budget'!$B71,Manage!F$48:F$56)</f>
        <v>0</v>
      </c>
      <c r="K71" s="232"/>
      <c r="L71" s="155">
        <f>SUMIF(Manage!$C$48:$C$56,'Manage Budget'!$B71,Manage!G$48:G$56)</f>
        <v>0</v>
      </c>
      <c r="M71" s="232"/>
      <c r="N71" s="155">
        <f>SUMIF(Manage!$C$48:$C$56,'Manage Budget'!$B71,Manage!H$48:H$56)</f>
        <v>2000</v>
      </c>
      <c r="O71" s="232"/>
      <c r="P71" s="155">
        <f>SUMIF(Manage!$C$48:$C$56,'Manage Budget'!$B71,Manage!I$48:I$56)</f>
        <v>0</v>
      </c>
      <c r="Q71" s="232"/>
      <c r="R71" s="155">
        <f>SUMIF(Manage!$C$48:$C$56,'Manage Budget'!$B71,Manage!J$48:J$56)</f>
        <v>0</v>
      </c>
      <c r="S71" s="232"/>
      <c r="T71" s="155">
        <f>SUMIF(Manage!$C$48:$C$56,'Manage Budget'!$B71,Manage!K$48:K$56)</f>
        <v>0</v>
      </c>
      <c r="U71" s="232"/>
      <c r="V71" s="155">
        <f>SUMIF(Manage!$C$48:$C$56,'Manage Budget'!$B71,Manage!L$48:L$56)</f>
        <v>0</v>
      </c>
      <c r="W71" s="232"/>
      <c r="X71" s="155">
        <f>SUMIF(Manage!$C$48:$C$56,'Manage Budget'!$B71,Manage!M$48:M$56)</f>
        <v>0</v>
      </c>
      <c r="Y71" s="232"/>
      <c r="Z71" s="155">
        <f>SUMIF(Manage!$C$48:$C$56,'Manage Budget'!$B71,Manage!N$48:N$56)</f>
        <v>0</v>
      </c>
      <c r="AA71" s="232"/>
      <c r="AB71" s="155">
        <f>SUMIF(Manage!$C$48:$C$56,'Manage Budget'!$B71,Manage!O$48:O$56)</f>
        <v>0</v>
      </c>
      <c r="AC71" s="19">
        <f t="shared" si="13"/>
        <v>2000</v>
      </c>
      <c r="AD71" s="28"/>
      <c r="AE71" s="89"/>
      <c r="AG71" s="84"/>
      <c r="AH71" s="168">
        <f t="shared" si="11"/>
        <v>0</v>
      </c>
      <c r="AI71" s="166"/>
      <c r="AJ71" s="84"/>
      <c r="AK71" s="84"/>
      <c r="AL71" s="84"/>
      <c r="AM71" s="84"/>
      <c r="AN71" s="84"/>
      <c r="AO71" s="84"/>
      <c r="AP71" s="84"/>
      <c r="AQ71" s="84"/>
      <c r="AR71" s="84"/>
      <c r="AS71" s="84"/>
      <c r="AT71" s="84"/>
      <c r="AU71" s="84"/>
      <c r="AV71" s="84"/>
      <c r="AW71" s="84"/>
      <c r="AX71" s="84"/>
      <c r="AY71" s="84"/>
      <c r="AZ71" s="84"/>
    </row>
    <row r="72" spans="2:52" ht="12.2" customHeight="1" x14ac:dyDescent="0.25">
      <c r="B72" s="18" t="str">
        <f>'Basic Information'!D30</f>
        <v>Rent &amp; Utilities</v>
      </c>
      <c r="E72" s="232"/>
      <c r="F72" s="155">
        <f>SUMIF(Manage!$C$48:$C$56,'Manage Budget'!$B72,Manage!D$48:D$56)</f>
        <v>0</v>
      </c>
      <c r="G72" s="232"/>
      <c r="H72" s="155">
        <f>SUMIF(Manage!$C$48:$C$56,'Manage Budget'!$B72,Manage!E$48:E$56)</f>
        <v>0</v>
      </c>
      <c r="I72" s="232"/>
      <c r="J72" s="155">
        <f>SUMIF(Manage!$C$48:$C$56,'Manage Budget'!$B72,Manage!F$48:F$56)</f>
        <v>0</v>
      </c>
      <c r="K72" s="232"/>
      <c r="L72" s="155">
        <f>SUMIF(Manage!$C$48:$C$56,'Manage Budget'!$B72,Manage!G$48:G$56)</f>
        <v>0</v>
      </c>
      <c r="M72" s="232"/>
      <c r="N72" s="155">
        <f>SUMIF(Manage!$C$48:$C$56,'Manage Budget'!$B72,Manage!H$48:H$56)</f>
        <v>4000</v>
      </c>
      <c r="O72" s="232"/>
      <c r="P72" s="155">
        <f>SUMIF(Manage!$C$48:$C$56,'Manage Budget'!$B72,Manage!I$48:I$56)</f>
        <v>0</v>
      </c>
      <c r="Q72" s="232"/>
      <c r="R72" s="155">
        <f>SUMIF(Manage!$C$48:$C$56,'Manage Budget'!$B72,Manage!J$48:J$56)</f>
        <v>0</v>
      </c>
      <c r="S72" s="232"/>
      <c r="T72" s="155">
        <f>SUMIF(Manage!$C$48:$C$56,'Manage Budget'!$B72,Manage!K$48:K$56)</f>
        <v>0</v>
      </c>
      <c r="U72" s="232"/>
      <c r="V72" s="155">
        <f>SUMIF(Manage!$C$48:$C$56,'Manage Budget'!$B72,Manage!L$48:L$56)</f>
        <v>0</v>
      </c>
      <c r="W72" s="232"/>
      <c r="X72" s="155">
        <f>SUMIF(Manage!$C$48:$C$56,'Manage Budget'!$B72,Manage!M$48:M$56)</f>
        <v>0</v>
      </c>
      <c r="Y72" s="232"/>
      <c r="Z72" s="155">
        <f>SUMIF(Manage!$C$48:$C$56,'Manage Budget'!$B72,Manage!N$48:N$56)</f>
        <v>0</v>
      </c>
      <c r="AA72" s="232"/>
      <c r="AB72" s="155">
        <f>SUMIF(Manage!$C$48:$C$56,'Manage Budget'!$B72,Manage!O$48:O$56)</f>
        <v>0</v>
      </c>
      <c r="AC72" s="19">
        <f t="shared" si="13"/>
        <v>4000</v>
      </c>
      <c r="AD72" s="28"/>
      <c r="AE72" s="89"/>
      <c r="AG72" s="84"/>
      <c r="AH72" s="168">
        <f t="shared" si="11"/>
        <v>0</v>
      </c>
      <c r="AI72" s="166"/>
      <c r="AJ72" s="84"/>
      <c r="AK72" s="84"/>
      <c r="AL72" s="84"/>
      <c r="AM72" s="84"/>
      <c r="AN72" s="84"/>
      <c r="AO72" s="84"/>
      <c r="AP72" s="84"/>
      <c r="AQ72" s="84"/>
      <c r="AR72" s="84"/>
      <c r="AS72" s="84"/>
      <c r="AT72" s="84"/>
      <c r="AU72" s="84"/>
      <c r="AV72" s="84"/>
      <c r="AW72" s="84"/>
      <c r="AX72" s="84"/>
      <c r="AY72" s="84"/>
      <c r="AZ72" s="84"/>
    </row>
    <row r="73" spans="2:52" ht="12.2" customHeight="1" x14ac:dyDescent="0.25">
      <c r="B73" s="18" t="str">
        <f>'Basic Information'!D31</f>
        <v>Supplies &amp; Materials</v>
      </c>
      <c r="E73" s="232"/>
      <c r="F73" s="155">
        <f>SUMIF(Manage!$C$48:$C$56,'Manage Budget'!$B73,Manage!D$48:D$56)</f>
        <v>0</v>
      </c>
      <c r="G73" s="232"/>
      <c r="H73" s="155">
        <f>SUMIF(Manage!$C$48:$C$56,'Manage Budget'!$B73,Manage!E$48:E$56)</f>
        <v>0</v>
      </c>
      <c r="I73" s="232"/>
      <c r="J73" s="155">
        <f>SUMIF(Manage!$C$48:$C$56,'Manage Budget'!$B73,Manage!F$48:F$56)</f>
        <v>0</v>
      </c>
      <c r="K73" s="232"/>
      <c r="L73" s="155">
        <f>SUMIF(Manage!$C$48:$C$56,'Manage Budget'!$B73,Manage!G$48:G$56)</f>
        <v>0</v>
      </c>
      <c r="M73" s="232"/>
      <c r="N73" s="155">
        <f>SUMIF(Manage!$C$48:$C$56,'Manage Budget'!$B73,Manage!H$48:H$56)</f>
        <v>500</v>
      </c>
      <c r="O73" s="232"/>
      <c r="P73" s="155">
        <f>SUMIF(Manage!$C$48:$C$56,'Manage Budget'!$B73,Manage!I$48:I$56)</f>
        <v>0</v>
      </c>
      <c r="Q73" s="232"/>
      <c r="R73" s="155">
        <f>SUMIF(Manage!$C$48:$C$56,'Manage Budget'!$B73,Manage!J$48:J$56)</f>
        <v>0</v>
      </c>
      <c r="S73" s="232"/>
      <c r="T73" s="155">
        <f>SUMIF(Manage!$C$48:$C$56,'Manage Budget'!$B73,Manage!K$48:K$56)</f>
        <v>0</v>
      </c>
      <c r="U73" s="232"/>
      <c r="V73" s="155">
        <f>SUMIF(Manage!$C$48:$C$56,'Manage Budget'!$B73,Manage!L$48:L$56)</f>
        <v>0</v>
      </c>
      <c r="W73" s="232"/>
      <c r="X73" s="155">
        <f>SUMIF(Manage!$C$48:$C$56,'Manage Budget'!$B73,Manage!M$48:M$56)</f>
        <v>0</v>
      </c>
      <c r="Y73" s="232"/>
      <c r="Z73" s="155">
        <f>SUMIF(Manage!$C$48:$C$56,'Manage Budget'!$B73,Manage!N$48:N$56)</f>
        <v>0</v>
      </c>
      <c r="AA73" s="232"/>
      <c r="AB73" s="155">
        <f>SUMIF(Manage!$C$48:$C$56,'Manage Budget'!$B73,Manage!O$48:O$56)</f>
        <v>0</v>
      </c>
      <c r="AC73" s="19">
        <f t="shared" si="13"/>
        <v>500</v>
      </c>
      <c r="AD73" s="28"/>
      <c r="AE73" s="89"/>
      <c r="AG73" s="84"/>
      <c r="AH73" s="168">
        <f t="shared" si="11"/>
        <v>0</v>
      </c>
      <c r="AI73" s="166"/>
      <c r="AJ73" s="84"/>
      <c r="AK73" s="84"/>
      <c r="AL73" s="84"/>
      <c r="AM73" s="84"/>
      <c r="AN73" s="84"/>
      <c r="AO73" s="84"/>
      <c r="AP73" s="84"/>
      <c r="AQ73" s="84"/>
      <c r="AR73" s="84"/>
      <c r="AS73" s="84"/>
      <c r="AT73" s="84"/>
      <c r="AU73" s="84"/>
      <c r="AV73" s="84"/>
      <c r="AW73" s="84"/>
      <c r="AX73" s="84"/>
      <c r="AY73" s="84"/>
      <c r="AZ73" s="84"/>
    </row>
    <row r="74" spans="2:52" ht="12.2" customHeight="1" x14ac:dyDescent="0.25">
      <c r="B74" s="18" t="str">
        <f>'Basic Information'!D32</f>
        <v>Travel</v>
      </c>
      <c r="E74" s="232"/>
      <c r="F74" s="155">
        <f>SUMIF(Manage!$C$48:$C$56,'Manage Budget'!$B74,Manage!D$48:D$56)</f>
        <v>0</v>
      </c>
      <c r="G74" s="232"/>
      <c r="H74" s="155">
        <f>SUMIF(Manage!$C$48:$C$56,'Manage Budget'!$B74,Manage!E$48:E$56)</f>
        <v>0</v>
      </c>
      <c r="I74" s="232"/>
      <c r="J74" s="155">
        <f>SUMIF(Manage!$C$48:$C$56,'Manage Budget'!$B74,Manage!F$48:F$56)</f>
        <v>0</v>
      </c>
      <c r="K74" s="232"/>
      <c r="L74" s="155">
        <f>SUMIF(Manage!$C$48:$C$56,'Manage Budget'!$B74,Manage!G$48:G$56)</f>
        <v>0</v>
      </c>
      <c r="M74" s="232"/>
      <c r="N74" s="155">
        <f>SUMIF(Manage!$C$48:$C$56,'Manage Budget'!$B74,Manage!H$48:H$56)</f>
        <v>1000</v>
      </c>
      <c r="O74" s="232"/>
      <c r="P74" s="155">
        <f>SUMIF(Manage!$C$48:$C$56,'Manage Budget'!$B74,Manage!I$48:I$56)</f>
        <v>0</v>
      </c>
      <c r="Q74" s="232"/>
      <c r="R74" s="155">
        <f>SUMIF(Manage!$C$48:$C$56,'Manage Budget'!$B74,Manage!J$48:J$56)</f>
        <v>0</v>
      </c>
      <c r="S74" s="232"/>
      <c r="T74" s="155">
        <f>SUMIF(Manage!$C$48:$C$56,'Manage Budget'!$B74,Manage!K$48:K$56)</f>
        <v>0</v>
      </c>
      <c r="U74" s="232"/>
      <c r="V74" s="155">
        <f>SUMIF(Manage!$C$48:$C$56,'Manage Budget'!$B74,Manage!L$48:L$56)</f>
        <v>0</v>
      </c>
      <c r="W74" s="232"/>
      <c r="X74" s="155">
        <f>SUMIF(Manage!$C$48:$C$56,'Manage Budget'!$B74,Manage!M$48:M$56)</f>
        <v>0</v>
      </c>
      <c r="Y74" s="232"/>
      <c r="Z74" s="155">
        <f>SUMIF(Manage!$C$48:$C$56,'Manage Budget'!$B74,Manage!N$48:N$56)</f>
        <v>0</v>
      </c>
      <c r="AA74" s="232"/>
      <c r="AB74" s="155">
        <f>SUMIF(Manage!$C$48:$C$56,'Manage Budget'!$B74,Manage!O$48:O$56)</f>
        <v>0</v>
      </c>
      <c r="AC74" s="19">
        <f t="shared" si="13"/>
        <v>1000</v>
      </c>
      <c r="AD74" s="28"/>
      <c r="AE74" s="89"/>
      <c r="AG74" s="84"/>
      <c r="AH74" s="168">
        <f t="shared" si="11"/>
        <v>0</v>
      </c>
      <c r="AI74" s="166"/>
      <c r="AJ74" s="84"/>
      <c r="AK74" s="84"/>
      <c r="AL74" s="84"/>
      <c r="AM74" s="84"/>
      <c r="AN74" s="84"/>
      <c r="AO74" s="84"/>
      <c r="AP74" s="84"/>
      <c r="AQ74" s="84"/>
      <c r="AR74" s="84"/>
      <c r="AS74" s="84"/>
      <c r="AT74" s="84"/>
      <c r="AU74" s="84"/>
      <c r="AV74" s="84"/>
      <c r="AW74" s="84"/>
      <c r="AX74" s="84"/>
      <c r="AY74" s="84"/>
      <c r="AZ74" s="84"/>
    </row>
    <row r="75" spans="2:52" ht="12.2" customHeight="1" x14ac:dyDescent="0.25">
      <c r="B75" s="18" t="str">
        <f>'Basic Information'!D33</f>
        <v>Additional Costs</v>
      </c>
      <c r="E75" s="232"/>
      <c r="F75" s="155">
        <f>SUMIF(Manage!$C$48:$C$56,'Manage Budget'!$B75,Manage!D$48:D$56)</f>
        <v>0</v>
      </c>
      <c r="G75" s="232"/>
      <c r="H75" s="155">
        <f>SUMIF(Manage!$C$48:$C$56,'Manage Budget'!$B75,Manage!E$48:E$56)</f>
        <v>0</v>
      </c>
      <c r="I75" s="232"/>
      <c r="J75" s="155">
        <f>SUMIF(Manage!$C$48:$C$56,'Manage Budget'!$B75,Manage!F$48:F$56)</f>
        <v>0</v>
      </c>
      <c r="K75" s="232"/>
      <c r="L75" s="155">
        <f>SUMIF(Manage!$C$48:$C$56,'Manage Budget'!$B75,Manage!G$48:G$56)</f>
        <v>0</v>
      </c>
      <c r="M75" s="232"/>
      <c r="N75" s="155">
        <f>SUMIF(Manage!$C$48:$C$56,'Manage Budget'!$B75,Manage!H$48:H$56)</f>
        <v>0</v>
      </c>
      <c r="O75" s="232"/>
      <c r="P75" s="155">
        <f>SUMIF(Manage!$C$48:$C$56,'Manage Budget'!$B75,Manage!I$48:I$56)</f>
        <v>0</v>
      </c>
      <c r="Q75" s="232"/>
      <c r="R75" s="155">
        <f>SUMIF(Manage!$C$48:$C$56,'Manage Budget'!$B75,Manage!J$48:J$56)</f>
        <v>0</v>
      </c>
      <c r="S75" s="232"/>
      <c r="T75" s="155">
        <f>SUMIF(Manage!$C$48:$C$56,'Manage Budget'!$B75,Manage!K$48:K$56)</f>
        <v>0</v>
      </c>
      <c r="U75" s="232"/>
      <c r="V75" s="155">
        <f>SUMIF(Manage!$C$48:$C$56,'Manage Budget'!$B75,Manage!L$48:L$56)</f>
        <v>0</v>
      </c>
      <c r="W75" s="232"/>
      <c r="X75" s="155">
        <f>SUMIF(Manage!$C$48:$C$56,'Manage Budget'!$B75,Manage!M$48:M$56)</f>
        <v>0</v>
      </c>
      <c r="Y75" s="232"/>
      <c r="Z75" s="155">
        <f>SUMIF(Manage!$C$48:$C$56,'Manage Budget'!$B75,Manage!N$48:N$56)</f>
        <v>0</v>
      </c>
      <c r="AA75" s="232"/>
      <c r="AB75" s="155">
        <f>SUMIF(Manage!$C$48:$C$56,'Manage Budget'!$B75,Manage!O$48:O$56)</f>
        <v>0</v>
      </c>
      <c r="AC75" s="19">
        <f t="shared" si="13"/>
        <v>0</v>
      </c>
      <c r="AD75" s="28"/>
      <c r="AE75" s="89"/>
      <c r="AG75" s="84"/>
      <c r="AH75" s="168">
        <f t="shared" si="11"/>
        <v>0</v>
      </c>
      <c r="AI75" s="166"/>
      <c r="AJ75" s="84"/>
      <c r="AK75" s="84"/>
      <c r="AL75" s="84"/>
      <c r="AM75" s="84"/>
      <c r="AN75" s="84"/>
      <c r="AO75" s="84"/>
      <c r="AP75" s="84"/>
      <c r="AQ75" s="84"/>
      <c r="AR75" s="84"/>
      <c r="AS75" s="84"/>
      <c r="AT75" s="84"/>
      <c r="AU75" s="84"/>
      <c r="AV75" s="84"/>
      <c r="AW75" s="84"/>
      <c r="AX75" s="84"/>
      <c r="AY75" s="84"/>
      <c r="AZ75" s="84"/>
    </row>
    <row r="76" spans="2:52" ht="12.2" customHeight="1" x14ac:dyDescent="0.25">
      <c r="B76" s="18" t="str">
        <f>'Basic Information'!D34</f>
        <v xml:space="preserve">Translation </v>
      </c>
      <c r="E76" s="232"/>
      <c r="F76" s="155">
        <f>SUMIF(Manage!$C$48:$C$56,'Manage Budget'!$B76,Manage!D$48:D$56)</f>
        <v>0</v>
      </c>
      <c r="G76" s="232"/>
      <c r="H76" s="155">
        <f>SUMIF(Manage!$C$48:$C$56,'Manage Budget'!$B76,Manage!E$48:E$56)</f>
        <v>0</v>
      </c>
      <c r="I76" s="232"/>
      <c r="J76" s="155">
        <f>SUMIF(Manage!$C$48:$C$56,'Manage Budget'!$B76,Manage!F$48:F$56)</f>
        <v>0</v>
      </c>
      <c r="K76" s="232"/>
      <c r="L76" s="155">
        <f>SUMIF(Manage!$C$48:$C$56,'Manage Budget'!$B76,Manage!G$48:G$56)</f>
        <v>0</v>
      </c>
      <c r="M76" s="232"/>
      <c r="N76" s="155">
        <f>SUMIF(Manage!$C$48:$C$56,'Manage Budget'!$B76,Manage!H$48:H$56)</f>
        <v>0</v>
      </c>
      <c r="O76" s="232"/>
      <c r="P76" s="155">
        <f>SUMIF(Manage!$C$48:$C$56,'Manage Budget'!$B76,Manage!I$48:I$56)</f>
        <v>0</v>
      </c>
      <c r="Q76" s="232"/>
      <c r="R76" s="155">
        <f>SUMIF(Manage!$C$48:$C$56,'Manage Budget'!$B76,Manage!J$48:J$56)</f>
        <v>0</v>
      </c>
      <c r="S76" s="232"/>
      <c r="T76" s="155">
        <f>SUMIF(Manage!$C$48:$C$56,'Manage Budget'!$B76,Manage!K$48:K$56)</f>
        <v>0</v>
      </c>
      <c r="U76" s="232"/>
      <c r="V76" s="155">
        <f>SUMIF(Manage!$C$48:$C$56,'Manage Budget'!$B76,Manage!L$48:L$56)</f>
        <v>0</v>
      </c>
      <c r="W76" s="232"/>
      <c r="X76" s="155">
        <f>SUMIF(Manage!$C$48:$C$56,'Manage Budget'!$B76,Manage!M$48:M$56)</f>
        <v>0</v>
      </c>
      <c r="Y76" s="232"/>
      <c r="Z76" s="155">
        <f>SUMIF(Manage!$C$48:$C$56,'Manage Budget'!$B76,Manage!N$48:N$56)</f>
        <v>0</v>
      </c>
      <c r="AA76" s="232"/>
      <c r="AB76" s="155">
        <f>SUMIF(Manage!$C$48:$C$56,'Manage Budget'!$B76,Manage!O$48:O$56)</f>
        <v>0</v>
      </c>
      <c r="AC76" s="19">
        <f>SUM(F76,H76,J76,T76,V76,X76,Z76,AB76,L76,N76,P76,R76)</f>
        <v>0</v>
      </c>
      <c r="AD76" s="28"/>
      <c r="AE76" s="89"/>
      <c r="AG76" s="84"/>
      <c r="AH76" s="168"/>
      <c r="AI76" s="166"/>
      <c r="AJ76" s="84"/>
      <c r="AK76" s="84"/>
      <c r="AL76" s="84"/>
      <c r="AM76" s="84"/>
      <c r="AN76" s="84"/>
      <c r="AO76" s="84"/>
      <c r="AP76" s="84"/>
      <c r="AQ76" s="84"/>
      <c r="AR76" s="84"/>
      <c r="AS76" s="84"/>
      <c r="AT76" s="84"/>
      <c r="AU76" s="84"/>
      <c r="AV76" s="84"/>
      <c r="AW76" s="84"/>
      <c r="AX76" s="84"/>
      <c r="AY76" s="84"/>
      <c r="AZ76" s="84"/>
    </row>
    <row r="77" spans="2:52" ht="12.2" customHeight="1" x14ac:dyDescent="0.25">
      <c r="B77" s="18" t="str">
        <f>'Basic Information'!D35</f>
        <v>Catering</v>
      </c>
      <c r="E77" s="232"/>
      <c r="F77" s="155">
        <f>SUMIF(Manage!$C$48:$C$56,'Manage Budget'!$B77,Manage!D$48:D$56)</f>
        <v>0</v>
      </c>
      <c r="G77" s="232"/>
      <c r="H77" s="155">
        <f>SUMIF(Manage!$C$48:$C$56,'Manage Budget'!$B77,Manage!E$48:E$56)</f>
        <v>0</v>
      </c>
      <c r="I77" s="232"/>
      <c r="J77" s="155">
        <f>SUMIF(Manage!$C$48:$C$56,'Manage Budget'!$B77,Manage!F$48:F$56)</f>
        <v>0</v>
      </c>
      <c r="K77" s="232"/>
      <c r="L77" s="155">
        <f>SUMIF(Manage!$C$48:$C$56,'Manage Budget'!$B77,Manage!G$48:G$56)</f>
        <v>0</v>
      </c>
      <c r="M77" s="232"/>
      <c r="N77" s="155">
        <f>SUMIF(Manage!$C$48:$C$56,'Manage Budget'!$B77,Manage!H$48:H$56)</f>
        <v>2500</v>
      </c>
      <c r="O77" s="232"/>
      <c r="P77" s="155">
        <f>SUMIF(Manage!$C$48:$C$56,'Manage Budget'!$B77,Manage!I$48:I$56)</f>
        <v>0</v>
      </c>
      <c r="Q77" s="232"/>
      <c r="R77" s="155">
        <f>SUMIF(Manage!$C$48:$C$56,'Manage Budget'!$B77,Manage!J$48:J$56)</f>
        <v>0</v>
      </c>
      <c r="S77" s="232"/>
      <c r="T77" s="155">
        <f>SUMIF(Manage!$C$48:$C$56,'Manage Budget'!$B77,Manage!K$48:K$56)</f>
        <v>0</v>
      </c>
      <c r="U77" s="232"/>
      <c r="V77" s="155">
        <f>SUMIF(Manage!$C$48:$C$56,'Manage Budget'!$B77,Manage!L$48:L$56)</f>
        <v>0</v>
      </c>
      <c r="W77" s="232"/>
      <c r="X77" s="155">
        <f>SUMIF(Manage!$C$48:$C$56,'Manage Budget'!$B77,Manage!M$48:M$56)</f>
        <v>0</v>
      </c>
      <c r="Y77" s="232"/>
      <c r="Z77" s="155">
        <f>SUMIF(Manage!$C$48:$C$56,'Manage Budget'!$B77,Manage!N$48:N$56)</f>
        <v>0</v>
      </c>
      <c r="AA77" s="232"/>
      <c r="AB77" s="155">
        <f>SUMIF(Manage!$C$48:$C$56,'Manage Budget'!$B77,Manage!O$48:O$56)</f>
        <v>0</v>
      </c>
      <c r="AC77" s="19">
        <f>SUM(F77,H77,J77,T77,V77,X77,Z77,AB77,L77,N77,P77,R77)</f>
        <v>2500</v>
      </c>
      <c r="AD77" s="28"/>
      <c r="AE77" s="89"/>
      <c r="AG77" s="84"/>
      <c r="AH77" s="168"/>
      <c r="AI77" s="166"/>
      <c r="AJ77" s="84"/>
      <c r="AK77" s="84"/>
      <c r="AL77" s="84"/>
      <c r="AM77" s="84"/>
      <c r="AN77" s="84"/>
      <c r="AO77" s="84"/>
      <c r="AP77" s="84"/>
      <c r="AQ77" s="84"/>
      <c r="AR77" s="84"/>
      <c r="AS77" s="84"/>
      <c r="AT77" s="84"/>
      <c r="AU77" s="84"/>
      <c r="AV77" s="84"/>
      <c r="AW77" s="84"/>
      <c r="AX77" s="84"/>
      <c r="AY77" s="84"/>
      <c r="AZ77" s="84"/>
    </row>
    <row r="78" spans="2:52" ht="12.2" customHeight="1" x14ac:dyDescent="0.25">
      <c r="B78" s="18">
        <f>'Basic Information'!D36</f>
        <v>0</v>
      </c>
      <c r="E78" s="232"/>
      <c r="F78" s="155">
        <f>SUMIF(Manage!$C$48:$C$56,'Manage Budget'!$B78,Manage!D$48:D$56)</f>
        <v>0</v>
      </c>
      <c r="G78" s="232"/>
      <c r="H78" s="155">
        <f>SUMIF(Manage!$C$48:$C$56,'Manage Budget'!$B78,Manage!E$48:E$56)</f>
        <v>0</v>
      </c>
      <c r="I78" s="232"/>
      <c r="J78" s="155">
        <f>SUMIF(Manage!$C$48:$C$56,'Manage Budget'!$B78,Manage!F$48:F$56)</f>
        <v>0</v>
      </c>
      <c r="K78" s="232"/>
      <c r="L78" s="155">
        <f>SUMIF(Manage!$C$48:$C$56,'Manage Budget'!$B78,Manage!G$48:G$56)</f>
        <v>0</v>
      </c>
      <c r="M78" s="232"/>
      <c r="N78" s="155">
        <f>SUMIF(Manage!$C$48:$C$56,'Manage Budget'!$B78,Manage!H$48:H$56)</f>
        <v>0</v>
      </c>
      <c r="O78" s="232"/>
      <c r="P78" s="155">
        <f>SUMIF(Manage!$C$48:$C$56,'Manage Budget'!$B78,Manage!I$48:I$56)</f>
        <v>0</v>
      </c>
      <c r="Q78" s="232"/>
      <c r="R78" s="155">
        <f>SUMIF(Manage!$C$48:$C$56,'Manage Budget'!$B78,Manage!J$48:J$56)</f>
        <v>0</v>
      </c>
      <c r="S78" s="232"/>
      <c r="T78" s="155">
        <f>SUMIF(Manage!$C$48:$C$56,'Manage Budget'!$B78,Manage!K$48:K$56)</f>
        <v>0</v>
      </c>
      <c r="U78" s="232"/>
      <c r="V78" s="155">
        <f>SUMIF(Manage!$C$48:$C$56,'Manage Budget'!$B78,Manage!L$48:L$56)</f>
        <v>0</v>
      </c>
      <c r="W78" s="232"/>
      <c r="X78" s="155">
        <f>SUMIF(Manage!$C$48:$C$56,'Manage Budget'!$B78,Manage!M$48:M$56)</f>
        <v>0</v>
      </c>
      <c r="Y78" s="232"/>
      <c r="Z78" s="155">
        <f>SUMIF(Manage!$C$48:$C$56,'Manage Budget'!$B78,Manage!N$48:N$56)</f>
        <v>0</v>
      </c>
      <c r="AA78" s="232"/>
      <c r="AB78" s="155">
        <f>SUMIF(Manage!$C$48:$C$56,'Manage Budget'!$B78,Manage!O$48:O$56)</f>
        <v>0</v>
      </c>
      <c r="AC78" s="19">
        <f>SUM(F78,H78,J78,T78,V78,X78,Z78,AB78,L78,N78,P78,R78)</f>
        <v>0</v>
      </c>
      <c r="AD78" s="28"/>
      <c r="AE78" s="89"/>
      <c r="AG78" s="84"/>
      <c r="AH78" s="168"/>
      <c r="AI78" s="166"/>
      <c r="AJ78" s="84"/>
      <c r="AK78" s="84"/>
      <c r="AL78" s="84"/>
      <c r="AM78" s="84"/>
      <c r="AN78" s="84"/>
      <c r="AO78" s="84"/>
      <c r="AP78" s="84"/>
      <c r="AQ78" s="84"/>
      <c r="AR78" s="84"/>
      <c r="AS78" s="84"/>
      <c r="AT78" s="84"/>
      <c r="AU78" s="84"/>
      <c r="AV78" s="84"/>
      <c r="AW78" s="84"/>
      <c r="AX78" s="84"/>
      <c r="AY78" s="84"/>
      <c r="AZ78" s="84"/>
    </row>
    <row r="79" spans="2:52" ht="12.2" customHeight="1" x14ac:dyDescent="0.25">
      <c r="B79" s="18">
        <f>'Basic Information'!D37</f>
        <v>0</v>
      </c>
      <c r="E79" s="232"/>
      <c r="F79" s="155">
        <f>SUMIF(Manage!$C$48:$C$56,'Manage Budget'!$B79,Manage!D$48:D$56)</f>
        <v>0</v>
      </c>
      <c r="G79" s="232"/>
      <c r="H79" s="155">
        <f>SUMIF(Manage!$C$48:$C$56,'Manage Budget'!$B79,Manage!E$48:E$56)</f>
        <v>0</v>
      </c>
      <c r="I79" s="232"/>
      <c r="J79" s="155">
        <f>SUMIF(Manage!$C$48:$C$56,'Manage Budget'!$B79,Manage!F$48:F$56)</f>
        <v>0</v>
      </c>
      <c r="K79" s="232"/>
      <c r="L79" s="155">
        <f>SUMIF(Manage!$C$48:$C$56,'Manage Budget'!$B79,Manage!G$48:G$56)</f>
        <v>0</v>
      </c>
      <c r="M79" s="232"/>
      <c r="N79" s="155">
        <f>SUMIF(Manage!$C$48:$C$56,'Manage Budget'!$B79,Manage!H$48:H$56)</f>
        <v>0</v>
      </c>
      <c r="O79" s="232"/>
      <c r="P79" s="155">
        <f>SUMIF(Manage!$C$48:$C$56,'Manage Budget'!$B79,Manage!I$48:I$56)</f>
        <v>0</v>
      </c>
      <c r="Q79" s="232"/>
      <c r="R79" s="155">
        <f>SUMIF(Manage!$C$48:$C$56,'Manage Budget'!$B79,Manage!J$48:J$56)</f>
        <v>0</v>
      </c>
      <c r="S79" s="232"/>
      <c r="T79" s="155">
        <f>SUMIF(Manage!$C$48:$C$56,'Manage Budget'!$B79,Manage!K$48:K$56)</f>
        <v>0</v>
      </c>
      <c r="U79" s="232"/>
      <c r="V79" s="155">
        <f>SUMIF(Manage!$C$48:$C$56,'Manage Budget'!$B79,Manage!L$48:L$56)</f>
        <v>0</v>
      </c>
      <c r="W79" s="232"/>
      <c r="X79" s="155">
        <f>SUMIF(Manage!$C$48:$C$56,'Manage Budget'!$B79,Manage!M$48:M$56)</f>
        <v>0</v>
      </c>
      <c r="Y79" s="232"/>
      <c r="Z79" s="155">
        <f>SUMIF(Manage!$C$48:$C$56,'Manage Budget'!$B79,Manage!N$48:N$56)</f>
        <v>0</v>
      </c>
      <c r="AA79" s="232"/>
      <c r="AB79" s="155">
        <f>SUMIF(Manage!$C$48:$C$56,'Manage Budget'!$B79,Manage!O$48:O$56)</f>
        <v>0</v>
      </c>
      <c r="AC79" s="19">
        <f>SUM(F79,H79,J79,T79,V79,X79,Z79,AB79,L79,N79,P79,R79)</f>
        <v>0</v>
      </c>
      <c r="AD79" s="28"/>
      <c r="AE79" s="89"/>
      <c r="AG79" s="84"/>
      <c r="AH79" s="168"/>
      <c r="AI79" s="166"/>
      <c r="AJ79" s="84"/>
      <c r="AK79" s="84"/>
      <c r="AL79" s="84"/>
      <c r="AM79" s="84"/>
      <c r="AN79" s="84"/>
      <c r="AO79" s="84"/>
      <c r="AP79" s="84"/>
      <c r="AQ79" s="84"/>
      <c r="AR79" s="84"/>
      <c r="AS79" s="84"/>
      <c r="AT79" s="84"/>
      <c r="AU79" s="84"/>
      <c r="AV79" s="84"/>
      <c r="AW79" s="84"/>
      <c r="AX79" s="84"/>
      <c r="AY79" s="84"/>
      <c r="AZ79" s="84"/>
    </row>
    <row r="80" spans="2:52" ht="12.2" customHeight="1" x14ac:dyDescent="0.25">
      <c r="B80" s="18">
        <f>'Basic Information'!D38</f>
        <v>0</v>
      </c>
      <c r="E80" s="232"/>
      <c r="F80" s="155">
        <f>SUMIF(Manage!$C$48:$C$56,'Manage Budget'!$B80,Manage!D$48:D$56)</f>
        <v>0</v>
      </c>
      <c r="G80" s="232"/>
      <c r="H80" s="155">
        <f>SUMIF(Manage!$C$48:$C$56,'Manage Budget'!$B80,Manage!E$48:E$56)</f>
        <v>0</v>
      </c>
      <c r="I80" s="232"/>
      <c r="J80" s="155">
        <f>SUMIF(Manage!$C$48:$C$56,'Manage Budget'!$B80,Manage!F$48:F$56)</f>
        <v>0</v>
      </c>
      <c r="K80" s="232"/>
      <c r="L80" s="155">
        <f>SUMIF(Manage!$C$48:$C$56,'Manage Budget'!$B80,Manage!G$48:G$56)</f>
        <v>0</v>
      </c>
      <c r="M80" s="232"/>
      <c r="N80" s="155">
        <f>SUMIF(Manage!$C$48:$C$56,'Manage Budget'!$B80,Manage!H$48:H$56)</f>
        <v>0</v>
      </c>
      <c r="O80" s="232"/>
      <c r="P80" s="155">
        <f>SUMIF(Manage!$C$48:$C$56,'Manage Budget'!$B80,Manage!I$48:I$56)</f>
        <v>0</v>
      </c>
      <c r="Q80" s="232"/>
      <c r="R80" s="155">
        <f>SUMIF(Manage!$C$48:$C$56,'Manage Budget'!$B80,Manage!J$48:J$56)</f>
        <v>0</v>
      </c>
      <c r="S80" s="232"/>
      <c r="T80" s="155">
        <f>SUMIF(Manage!$C$48:$C$56,'Manage Budget'!$B80,Manage!K$48:K$56)</f>
        <v>0</v>
      </c>
      <c r="U80" s="232"/>
      <c r="V80" s="155">
        <f>SUMIF(Manage!$C$48:$C$56,'Manage Budget'!$B80,Manage!L$48:L$56)</f>
        <v>0</v>
      </c>
      <c r="W80" s="232"/>
      <c r="X80" s="155">
        <f>SUMIF(Manage!$C$48:$C$56,'Manage Budget'!$B80,Manage!M$48:M$56)</f>
        <v>0</v>
      </c>
      <c r="Y80" s="232"/>
      <c r="Z80" s="155">
        <f>SUMIF(Manage!$C$48:$C$56,'Manage Budget'!$B80,Manage!N$48:N$56)</f>
        <v>0</v>
      </c>
      <c r="AA80" s="232"/>
      <c r="AB80" s="155">
        <f>SUMIF(Manage!$C$48:$C$56,'Manage Budget'!$B80,Manage!O$48:O$56)</f>
        <v>0</v>
      </c>
      <c r="AC80" s="19">
        <f>SUM(F80,H80,J80,T80,V80,X80,Z80,AB80,L80,N80,P80,R80)</f>
        <v>0</v>
      </c>
      <c r="AD80" s="28"/>
      <c r="AE80" s="89"/>
      <c r="AG80" s="84"/>
      <c r="AH80" s="168"/>
      <c r="AI80" s="166"/>
      <c r="AJ80" s="84"/>
      <c r="AK80" s="84"/>
      <c r="AL80" s="84"/>
      <c r="AM80" s="84"/>
      <c r="AN80" s="84"/>
      <c r="AO80" s="84"/>
      <c r="AP80" s="84"/>
      <c r="AQ80" s="84"/>
      <c r="AR80" s="84"/>
      <c r="AS80" s="84"/>
      <c r="AT80" s="84"/>
      <c r="AU80" s="84"/>
      <c r="AV80" s="84"/>
      <c r="AW80" s="84"/>
      <c r="AX80" s="84"/>
      <c r="AY80" s="84"/>
      <c r="AZ80" s="84"/>
    </row>
    <row r="81" spans="1:52" s="27" customFormat="1" ht="12.2" customHeight="1" x14ac:dyDescent="0.2">
      <c r="A81" s="41"/>
      <c r="B81" s="21" t="s">
        <v>33</v>
      </c>
      <c r="C81" s="137"/>
      <c r="D81" s="21"/>
      <c r="E81" s="230"/>
      <c r="F81" s="23">
        <f>SUM(F67:F80)</f>
        <v>0</v>
      </c>
      <c r="G81" s="230"/>
      <c r="H81" s="23">
        <f>SUM(H67:H80)</f>
        <v>0</v>
      </c>
      <c r="I81" s="230"/>
      <c r="J81" s="23">
        <f>SUM(J67:J80)</f>
        <v>0</v>
      </c>
      <c r="K81" s="230"/>
      <c r="L81" s="23">
        <f>SUM(L67:L80)</f>
        <v>0</v>
      </c>
      <c r="M81" s="230"/>
      <c r="N81" s="23">
        <f>SUM(N67:N80)</f>
        <v>10000</v>
      </c>
      <c r="O81" s="230"/>
      <c r="P81" s="23">
        <f>SUM(P67:P80)</f>
        <v>0</v>
      </c>
      <c r="Q81" s="230"/>
      <c r="R81" s="23">
        <f>SUM(R67:R80)</f>
        <v>0</v>
      </c>
      <c r="S81" s="230"/>
      <c r="T81" s="23">
        <f>SUM(T67:T80)</f>
        <v>0</v>
      </c>
      <c r="U81" s="230"/>
      <c r="V81" s="23">
        <f>SUM(V67:V80)</f>
        <v>0</v>
      </c>
      <c r="W81" s="230"/>
      <c r="X81" s="23">
        <f>SUM(X67:X80)</f>
        <v>0</v>
      </c>
      <c r="Y81" s="230"/>
      <c r="Z81" s="23">
        <f>SUM(Z67:Z80)</f>
        <v>0</v>
      </c>
      <c r="AA81" s="230"/>
      <c r="AB81" s="23">
        <f>SUM(AB67:AB80)</f>
        <v>0</v>
      </c>
      <c r="AC81" s="24">
        <f>SUM(AC67:AC80)</f>
        <v>10000</v>
      </c>
      <c r="AD81" s="28"/>
      <c r="AE81" s="89"/>
      <c r="AG81" s="32"/>
      <c r="AH81" s="168">
        <f t="shared" si="11"/>
        <v>0</v>
      </c>
      <c r="AI81" s="166"/>
      <c r="AJ81" s="32"/>
      <c r="AK81" s="32"/>
      <c r="AL81" s="32"/>
      <c r="AM81" s="32"/>
      <c r="AN81" s="32"/>
      <c r="AO81" s="32"/>
      <c r="AP81" s="32"/>
      <c r="AQ81" s="32"/>
      <c r="AR81" s="32"/>
      <c r="AS81" s="32"/>
      <c r="AT81" s="32"/>
      <c r="AU81" s="32"/>
      <c r="AV81" s="32"/>
      <c r="AW81" s="32"/>
      <c r="AX81" s="32"/>
      <c r="AY81" s="32"/>
      <c r="AZ81" s="32"/>
    </row>
    <row r="82" spans="1:52" ht="12.2" customHeight="1" x14ac:dyDescent="0.25">
      <c r="E82" s="231"/>
      <c r="F82" s="47"/>
      <c r="G82" s="231"/>
      <c r="H82" s="47"/>
      <c r="I82" s="231"/>
      <c r="J82" s="47"/>
      <c r="K82" s="231"/>
      <c r="L82" s="47"/>
      <c r="M82" s="231"/>
      <c r="N82" s="47"/>
      <c r="O82" s="231"/>
      <c r="P82" s="47"/>
      <c r="Q82" s="231"/>
      <c r="R82" s="47"/>
      <c r="S82" s="231"/>
      <c r="T82" s="47"/>
      <c r="U82" s="231"/>
      <c r="V82" s="47"/>
      <c r="W82" s="231"/>
      <c r="X82" s="47"/>
      <c r="Y82" s="231"/>
      <c r="Z82" s="47"/>
      <c r="AA82" s="231"/>
      <c r="AB82" s="47"/>
      <c r="AC82" s="49"/>
      <c r="AD82" s="28"/>
      <c r="AE82" s="89"/>
      <c r="AG82" s="84"/>
      <c r="AH82" s="168">
        <f t="shared" si="11"/>
        <v>0</v>
      </c>
      <c r="AI82" s="166"/>
      <c r="AJ82" s="84"/>
      <c r="AK82" s="84"/>
      <c r="AL82" s="84"/>
      <c r="AM82" s="84"/>
      <c r="AN82" s="84"/>
      <c r="AO82" s="84"/>
      <c r="AP82" s="84"/>
      <c r="AQ82" s="84"/>
      <c r="AR82" s="84"/>
      <c r="AS82" s="84"/>
      <c r="AT82" s="84"/>
      <c r="AU82" s="84"/>
      <c r="AV82" s="84"/>
      <c r="AW82" s="84"/>
      <c r="AX82" s="84"/>
      <c r="AY82" s="84"/>
      <c r="AZ82" s="84"/>
    </row>
    <row r="83" spans="1:52" s="26" customFormat="1" ht="12.2" customHeight="1" x14ac:dyDescent="0.2">
      <c r="A83" s="42"/>
      <c r="B83" s="43"/>
      <c r="C83" s="139"/>
      <c r="D83" s="17"/>
      <c r="E83" s="232"/>
      <c r="F83" s="47"/>
      <c r="G83" s="232"/>
      <c r="H83" s="47"/>
      <c r="I83" s="232"/>
      <c r="J83" s="47"/>
      <c r="K83" s="232"/>
      <c r="L83" s="47"/>
      <c r="M83" s="232"/>
      <c r="N83" s="47"/>
      <c r="O83" s="232"/>
      <c r="P83" s="47"/>
      <c r="Q83" s="232"/>
      <c r="R83" s="47"/>
      <c r="S83" s="232"/>
      <c r="T83" s="47"/>
      <c r="U83" s="232"/>
      <c r="V83" s="47"/>
      <c r="W83" s="232"/>
      <c r="X83" s="47"/>
      <c r="Y83" s="232"/>
      <c r="Z83" s="47"/>
      <c r="AA83" s="232"/>
      <c r="AB83" s="47"/>
      <c r="AC83" s="46"/>
      <c r="AD83" s="31"/>
      <c r="AE83" s="90"/>
      <c r="AH83" s="168">
        <f>SUM(F83,H83,J83,L83,N83,P83,R83,T83,V83,X83,Z83,AB83)-AC83</f>
        <v>0</v>
      </c>
      <c r="AI83" s="166"/>
    </row>
    <row r="84" spans="1:52" ht="12.2" customHeight="1" x14ac:dyDescent="0.25">
      <c r="E84" s="231"/>
      <c r="F84" s="34"/>
      <c r="G84" s="231"/>
      <c r="H84" s="34"/>
      <c r="I84" s="231"/>
      <c r="J84" s="34"/>
      <c r="K84" s="231"/>
      <c r="L84" s="34"/>
      <c r="M84" s="231"/>
      <c r="N84" s="34"/>
      <c r="O84" s="231"/>
      <c r="P84" s="34"/>
      <c r="Q84" s="231"/>
      <c r="R84" s="34"/>
      <c r="S84" s="231"/>
      <c r="T84" s="34"/>
      <c r="U84" s="231"/>
      <c r="V84" s="34"/>
      <c r="W84" s="231"/>
      <c r="X84" s="34"/>
      <c r="Y84" s="231"/>
      <c r="Z84" s="34"/>
      <c r="AA84" s="231"/>
      <c r="AB84" s="34"/>
      <c r="AC84" s="35"/>
      <c r="AE84" s="29"/>
      <c r="AH84" s="168">
        <f>SUM(F84,H84,J84,L84,N84,P84,R84,T84,V84,X84,Z84,AB84)-AC84</f>
        <v>0</v>
      </c>
      <c r="AI84" s="166"/>
    </row>
    <row r="85" spans="1:52" s="124" customFormat="1" ht="15" customHeight="1" x14ac:dyDescent="0.2">
      <c r="A85" s="121"/>
      <c r="B85" s="36" t="s">
        <v>4</v>
      </c>
      <c r="C85" s="140"/>
      <c r="D85" s="37"/>
      <c r="E85" s="234"/>
      <c r="F85" s="38">
        <f>SUM(F62,F81)</f>
        <v>0</v>
      </c>
      <c r="G85" s="234"/>
      <c r="H85" s="38">
        <f>SUM(H62,H81)</f>
        <v>0</v>
      </c>
      <c r="I85" s="234"/>
      <c r="J85" s="38">
        <f>SUM(J62,J81)</f>
        <v>0</v>
      </c>
      <c r="K85" s="234"/>
      <c r="L85" s="38">
        <f>SUM(L62,L81)</f>
        <v>0</v>
      </c>
      <c r="M85" s="234"/>
      <c r="N85" s="38">
        <f>SUM(N62,N81)</f>
        <v>10000</v>
      </c>
      <c r="O85" s="234"/>
      <c r="P85" s="38">
        <f>SUM(P62,P81)</f>
        <v>2350</v>
      </c>
      <c r="Q85" s="234"/>
      <c r="R85" s="38">
        <f>SUM(R62,R81)</f>
        <v>0</v>
      </c>
      <c r="S85" s="234"/>
      <c r="T85" s="38">
        <f>SUM(T62,T81)</f>
        <v>0</v>
      </c>
      <c r="U85" s="234"/>
      <c r="V85" s="38">
        <f>SUM(V62,V81)</f>
        <v>0</v>
      </c>
      <c r="W85" s="234"/>
      <c r="X85" s="38">
        <f>SUM(X62,X81)</f>
        <v>0</v>
      </c>
      <c r="Y85" s="234"/>
      <c r="Z85" s="38">
        <f>SUM(Z62,Z81)</f>
        <v>0</v>
      </c>
      <c r="AA85" s="234"/>
      <c r="AB85" s="38">
        <f>SUM(AB62,AB81)</f>
        <v>0</v>
      </c>
      <c r="AC85" s="388">
        <f>SUM(AC62,AC81)</f>
        <v>12350</v>
      </c>
      <c r="AD85" s="50"/>
      <c r="AE85" s="122"/>
      <c r="AH85" s="168">
        <f>SUM(F85,H85,J85,L85,N85,P85,R85,T85,V85,X85,Z85,AB85)-AC85</f>
        <v>0</v>
      </c>
      <c r="AI85" s="172"/>
    </row>
    <row r="86" spans="1:52" s="123" customFormat="1" ht="15" customHeight="1" x14ac:dyDescent="0.25">
      <c r="A86" s="156"/>
      <c r="B86" s="157"/>
      <c r="C86" s="158"/>
      <c r="D86" s="159"/>
      <c r="E86" s="235"/>
      <c r="F86" s="91"/>
      <c r="G86" s="235"/>
      <c r="H86" s="91"/>
      <c r="I86" s="235"/>
      <c r="J86" s="91"/>
      <c r="K86" s="235"/>
      <c r="L86" s="91"/>
      <c r="M86" s="235"/>
      <c r="N86" s="91"/>
      <c r="O86" s="235"/>
      <c r="P86" s="91"/>
      <c r="Q86" s="235"/>
      <c r="R86" s="91"/>
      <c r="S86" s="235"/>
      <c r="T86" s="91"/>
      <c r="U86" s="235"/>
      <c r="V86" s="91"/>
      <c r="W86" s="235"/>
      <c r="X86" s="91"/>
      <c r="Y86" s="235"/>
      <c r="Z86" s="91"/>
      <c r="AA86" s="235"/>
      <c r="AB86" s="91"/>
      <c r="AC86" s="160"/>
      <c r="AD86" s="161"/>
      <c r="AE86" s="162"/>
      <c r="AH86" s="173">
        <f>SUM(AH9:AH85)</f>
        <v>0</v>
      </c>
      <c r="AI86" s="173">
        <f>SUM(AI9:AI85)</f>
        <v>0</v>
      </c>
    </row>
    <row r="87" spans="1:52" ht="11.25" x14ac:dyDescent="0.2">
      <c r="B87" s="52"/>
      <c r="X87" s="85"/>
      <c r="AB87" s="54"/>
      <c r="AD87" s="55"/>
      <c r="AF87" s="18"/>
    </row>
    <row r="88" spans="1:52" ht="11.25" x14ac:dyDescent="0.2">
      <c r="B88" s="48"/>
      <c r="D88" s="174" t="s">
        <v>31</v>
      </c>
      <c r="E88" s="236"/>
      <c r="F88" s="175">
        <f>SUM(F9:F60,F66:F80)-F85</f>
        <v>0</v>
      </c>
      <c r="G88" s="236"/>
      <c r="H88" s="175">
        <f t="shared" ref="H88" si="14">SUM(H9:H60,H66:H80)-H85</f>
        <v>0</v>
      </c>
      <c r="I88" s="236"/>
      <c r="J88" s="175">
        <f t="shared" ref="J88" si="15">SUM(J9:J60,J66:J80)-J85</f>
        <v>0</v>
      </c>
      <c r="K88" s="236"/>
      <c r="L88" s="175">
        <f t="shared" ref="L88" si="16">SUM(L9:L60,L66:L80)-L85</f>
        <v>0</v>
      </c>
      <c r="M88" s="236"/>
      <c r="N88" s="175">
        <f t="shared" ref="N88" si="17">SUM(N9:N60,N66:N80)-N85</f>
        <v>0</v>
      </c>
      <c r="O88" s="236"/>
      <c r="P88" s="175">
        <f t="shared" ref="P88" si="18">SUM(P9:P60,P66:P80)-P85</f>
        <v>0</v>
      </c>
      <c r="Q88" s="236"/>
      <c r="R88" s="175">
        <f t="shared" ref="R88" si="19">SUM(R9:R60,R66:R80)-R85</f>
        <v>0</v>
      </c>
      <c r="S88" s="236"/>
      <c r="T88" s="175">
        <f t="shared" ref="T88" si="20">SUM(T9:T60,T66:T80)-T85</f>
        <v>0</v>
      </c>
      <c r="U88" s="236"/>
      <c r="V88" s="175">
        <f t="shared" ref="V88" si="21">SUM(V9:V60,V66:V80)-V85</f>
        <v>0</v>
      </c>
      <c r="W88" s="236"/>
      <c r="X88" s="175">
        <f t="shared" ref="X88" si="22">SUM(X9:X60,X66:X80)-X85</f>
        <v>0</v>
      </c>
      <c r="Y88" s="236"/>
      <c r="Z88" s="175">
        <f t="shared" ref="Z88" si="23">SUM(Z9:Z60,Z66:Z80)-Z85</f>
        <v>0</v>
      </c>
      <c r="AA88" s="236"/>
      <c r="AB88" s="175">
        <f t="shared" ref="AB88:AC88" si="24">SUM(AB9:AB60,AB66:AB80)-AB85</f>
        <v>0</v>
      </c>
      <c r="AC88" s="175">
        <f t="shared" si="24"/>
        <v>0</v>
      </c>
      <c r="AD88" s="171">
        <f>SUM(E88:AC88)</f>
        <v>0</v>
      </c>
      <c r="AF88" s="18"/>
    </row>
    <row r="89" spans="1:52" ht="11.25" x14ac:dyDescent="0.2">
      <c r="B89" s="48"/>
      <c r="W89" s="239"/>
      <c r="X89" s="30"/>
      <c r="AB89" s="54"/>
      <c r="AD89" s="31"/>
      <c r="AF89" s="18"/>
    </row>
    <row r="90" spans="1:52" ht="11.25" x14ac:dyDescent="0.2">
      <c r="B90" s="48"/>
      <c r="AB90" s="54"/>
      <c r="AD90" s="56"/>
      <c r="AE90" s="56"/>
      <c r="AF90" s="18"/>
    </row>
    <row r="91" spans="1:52" ht="11.25" x14ac:dyDescent="0.2">
      <c r="B91" s="48"/>
      <c r="AB91" s="54"/>
      <c r="AD91" s="56"/>
      <c r="AE91" s="56"/>
      <c r="AF91" s="18"/>
    </row>
    <row r="92" spans="1:52" ht="11.25" customHeight="1" x14ac:dyDescent="0.2">
      <c r="B92" s="48"/>
      <c r="AB92" s="51"/>
      <c r="AD92" s="125"/>
      <c r="AE92" s="126"/>
      <c r="AF92" s="18"/>
    </row>
    <row r="93" spans="1:52" ht="11.25" x14ac:dyDescent="0.2">
      <c r="AF93" s="18"/>
    </row>
    <row r="94" spans="1:52" ht="11.25" x14ac:dyDescent="0.2">
      <c r="AF94" s="18"/>
    </row>
    <row r="95" spans="1:52" ht="11.25" x14ac:dyDescent="0.2">
      <c r="AF95" s="18"/>
    </row>
    <row r="96" spans="1:52" ht="11.25" x14ac:dyDescent="0.2">
      <c r="AF96" s="18"/>
    </row>
    <row r="97" spans="32:32" ht="11.25" x14ac:dyDescent="0.2">
      <c r="AF97" s="18"/>
    </row>
    <row r="98" spans="32:32" ht="11.25" x14ac:dyDescent="0.2">
      <c r="AF98" s="18"/>
    </row>
    <row r="99" spans="32:32" ht="11.25" x14ac:dyDescent="0.2">
      <c r="AF99" s="18"/>
    </row>
    <row r="100" spans="32:32" ht="11.25" x14ac:dyDescent="0.2">
      <c r="AF100" s="18"/>
    </row>
  </sheetData>
  <sheetProtection sheet="1" objects="1" scenarios="1" formatCells="0" formatColumns="0" formatRows="0"/>
  <conditionalFormatting sqref="B9:B61">
    <cfRule type="cellIs" dxfId="63" priority="1" stopIfTrue="1" operator="equal">
      <formula>0</formula>
    </cfRule>
  </conditionalFormatting>
  <dataValidations count="1">
    <dataValidation showInputMessage="1" showErrorMessage="1" sqref="B9:B60"/>
  </dataValidations>
  <pageMargins left="0.7" right="0.7" top="0.75" bottom="0.75" header="0.3" footer="0.3"/>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pageSetUpPr fitToPage="1"/>
  </sheetPr>
  <dimension ref="B1:V119"/>
  <sheetViews>
    <sheetView tabSelected="1" view="pageLayout" topLeftCell="C37" zoomScale="80" zoomScaleNormal="80" zoomScalePageLayoutView="80" workbookViewId="0">
      <selection activeCell="S48" sqref="S48"/>
    </sheetView>
  </sheetViews>
  <sheetFormatPr defaultRowHeight="15" x14ac:dyDescent="0.25"/>
  <cols>
    <col min="1" max="2" width="2" style="327" customWidth="1"/>
    <col min="3" max="3" width="27.28515625" style="327" customWidth="1"/>
    <col min="4" max="4" width="7.42578125" style="327" hidden="1" customWidth="1"/>
    <col min="5" max="16" width="9.42578125" style="327" customWidth="1"/>
    <col min="17" max="17" width="11.28515625" style="328" customWidth="1"/>
    <col min="18" max="18" width="7.5703125" style="327" customWidth="1"/>
    <col min="19" max="19" width="71" style="327" customWidth="1"/>
    <col min="20" max="16384" width="9.140625" style="327"/>
  </cols>
  <sheetData>
    <row r="1" spans="2:22" ht="11.25" customHeight="1" thickBot="1" x14ac:dyDescent="0.3">
      <c r="S1" s="318"/>
    </row>
    <row r="2" spans="2:22" ht="8.25" customHeight="1" thickBot="1" x14ac:dyDescent="0.3">
      <c r="B2" s="329"/>
      <c r="C2" s="330"/>
      <c r="D2" s="330"/>
      <c r="E2" s="330"/>
      <c r="F2" s="330"/>
      <c r="G2" s="330"/>
      <c r="H2" s="330"/>
      <c r="I2" s="330"/>
      <c r="J2" s="330"/>
      <c r="K2" s="330"/>
      <c r="L2" s="330"/>
      <c r="M2" s="330"/>
      <c r="N2" s="330"/>
      <c r="O2" s="330"/>
      <c r="P2" s="330"/>
      <c r="Q2" s="331"/>
      <c r="R2" s="330"/>
      <c r="S2" s="332"/>
    </row>
    <row r="3" spans="2:22" ht="38.25" customHeight="1" x14ac:dyDescent="0.25">
      <c r="B3" s="333"/>
      <c r="C3" s="395" t="str">
        <f>"BUSINESS PLANNING FOR HEALTH:  "&amp;'Basic Information'!D6</f>
        <v>BUSINESS PLANNING FOR HEALTH:  MSH</v>
      </c>
      <c r="D3" s="450"/>
      <c r="E3" s="450"/>
      <c r="F3" s="450"/>
      <c r="G3" s="450"/>
      <c r="H3" s="450"/>
      <c r="I3" s="450"/>
      <c r="J3" s="450"/>
      <c r="K3" s="450"/>
      <c r="L3" s="450"/>
      <c r="M3" s="450"/>
      <c r="N3" s="450"/>
      <c r="O3" s="450"/>
      <c r="P3" s="451"/>
      <c r="Q3" s="321"/>
      <c r="R3" s="320"/>
      <c r="S3" s="352" t="s">
        <v>8</v>
      </c>
      <c r="T3" s="334"/>
      <c r="U3" s="334"/>
      <c r="V3" s="334"/>
    </row>
    <row r="4" spans="2:22" ht="27" customHeight="1" x14ac:dyDescent="0.25">
      <c r="B4" s="333"/>
      <c r="C4" s="396" t="str">
        <f>"FOR THE PRODUCT OR SERVICE:   "&amp;'Basic Information'!D8</f>
        <v>FOR THE PRODUCT OR SERVICE:   Fast-track Business Planning for Health Program</v>
      </c>
      <c r="D4" s="452"/>
      <c r="E4" s="452"/>
      <c r="F4" s="452"/>
      <c r="G4" s="452"/>
      <c r="H4" s="452"/>
      <c r="I4" s="452"/>
      <c r="J4" s="452"/>
      <c r="K4" s="452"/>
      <c r="L4" s="452"/>
      <c r="M4" s="452"/>
      <c r="N4" s="452"/>
      <c r="O4" s="452"/>
      <c r="P4" s="453"/>
      <c r="Q4" s="321"/>
      <c r="R4" s="362"/>
      <c r="S4" s="353"/>
      <c r="T4" s="334"/>
      <c r="U4" s="334"/>
      <c r="V4" s="334"/>
    </row>
    <row r="5" spans="2:22" ht="15.75" customHeight="1" thickBot="1" x14ac:dyDescent="0.3">
      <c r="B5" s="333"/>
      <c r="C5" s="454" t="s">
        <v>163</v>
      </c>
      <c r="D5" s="455"/>
      <c r="E5" s="455"/>
      <c r="F5" s="455"/>
      <c r="G5" s="455"/>
      <c r="H5" s="455"/>
      <c r="I5" s="455"/>
      <c r="J5" s="455"/>
      <c r="K5" s="455"/>
      <c r="L5" s="455"/>
      <c r="M5" s="455"/>
      <c r="N5" s="455"/>
      <c r="O5" s="455"/>
      <c r="P5" s="456"/>
      <c r="Q5" s="324"/>
      <c r="R5" s="362"/>
      <c r="S5" s="353"/>
      <c r="T5" s="334"/>
      <c r="U5" s="334"/>
      <c r="V5" s="334"/>
    </row>
    <row r="6" spans="2:22" ht="27.75" customHeight="1" x14ac:dyDescent="0.25">
      <c r="B6" s="333"/>
      <c r="C6" s="321"/>
      <c r="D6" s="321"/>
      <c r="E6" s="321"/>
      <c r="F6" s="321"/>
      <c r="G6" s="321"/>
      <c r="H6" s="321"/>
      <c r="I6" s="321"/>
      <c r="J6" s="321"/>
      <c r="K6" s="321"/>
      <c r="L6" s="321"/>
      <c r="M6" s="321"/>
      <c r="N6" s="321"/>
      <c r="O6" s="321"/>
      <c r="P6" s="321"/>
      <c r="Q6" s="322"/>
      <c r="R6" s="144"/>
      <c r="S6" s="415" t="s">
        <v>9</v>
      </c>
      <c r="T6" s="334"/>
      <c r="U6" s="334"/>
      <c r="V6" s="334"/>
    </row>
    <row r="7" spans="2:22" ht="15.75" customHeight="1" x14ac:dyDescent="0.25">
      <c r="B7" s="333"/>
      <c r="C7" s="324"/>
      <c r="D7" s="324"/>
      <c r="E7" s="402"/>
      <c r="F7" s="402"/>
      <c r="G7" s="402"/>
      <c r="H7" s="402"/>
      <c r="I7" s="402"/>
      <c r="J7" s="402"/>
      <c r="K7" s="402"/>
      <c r="L7" s="402"/>
      <c r="M7" s="402"/>
      <c r="N7" s="402"/>
      <c r="O7" s="402"/>
      <c r="P7" s="402"/>
      <c r="Q7" s="403"/>
      <c r="R7" s="144"/>
      <c r="S7" s="354"/>
      <c r="T7" s="334"/>
      <c r="U7" s="334"/>
      <c r="V7" s="334"/>
    </row>
    <row r="8" spans="2:22" ht="31.5" customHeight="1" x14ac:dyDescent="0.25">
      <c r="B8" s="333"/>
      <c r="C8" s="397"/>
      <c r="D8" s="398"/>
      <c r="E8" s="631" t="str">
        <f>'Basic Information'!D$20</f>
        <v>Q1</v>
      </c>
      <c r="F8" s="632" t="str">
        <f>'Basic Information'!E$20</f>
        <v>Q2</v>
      </c>
      <c r="G8" s="632" t="str">
        <f>'Basic Information'!F$20</f>
        <v>Q3</v>
      </c>
      <c r="H8" s="633" t="str">
        <f>'Basic Information'!G$20</f>
        <v>Q4</v>
      </c>
      <c r="I8" s="631" t="str">
        <f>'Basic Information'!H$20</f>
        <v>Q1</v>
      </c>
      <c r="J8" s="632" t="str">
        <f>'Basic Information'!I$20</f>
        <v>Q2</v>
      </c>
      <c r="K8" s="632" t="str">
        <f>'Basic Information'!J$20</f>
        <v>Q3</v>
      </c>
      <c r="L8" s="633" t="str">
        <f>'Basic Information'!K$20</f>
        <v>Q4</v>
      </c>
      <c r="M8" s="634" t="str">
        <f>'Basic Information'!L$20</f>
        <v>Q1</v>
      </c>
      <c r="N8" s="635" t="str">
        <f>'Basic Information'!M$20</f>
        <v>Q2</v>
      </c>
      <c r="O8" s="635" t="str">
        <f>'Basic Information'!N$20</f>
        <v>Q3</v>
      </c>
      <c r="P8" s="636" t="str">
        <f>'Basic Information'!O$20</f>
        <v>Q4</v>
      </c>
      <c r="Q8" s="637" t="s">
        <v>1</v>
      </c>
      <c r="R8" s="191"/>
      <c r="S8" s="354"/>
      <c r="T8" s="334"/>
      <c r="U8" s="334"/>
      <c r="V8" s="334"/>
    </row>
    <row r="9" spans="2:22" x14ac:dyDescent="0.25">
      <c r="B9" s="333"/>
      <c r="C9" s="625" t="s">
        <v>185</v>
      </c>
      <c r="D9" s="626"/>
      <c r="E9" s="627" t="s">
        <v>186</v>
      </c>
      <c r="F9" s="628" t="s">
        <v>186</v>
      </c>
      <c r="G9" s="628" t="s">
        <v>186</v>
      </c>
      <c r="H9" s="629" t="s">
        <v>186</v>
      </c>
      <c r="I9" s="627" t="s">
        <v>186</v>
      </c>
      <c r="J9" s="628" t="s">
        <v>186</v>
      </c>
      <c r="K9" s="628" t="s">
        <v>186</v>
      </c>
      <c r="L9" s="629" t="s">
        <v>186</v>
      </c>
      <c r="M9" s="627" t="s">
        <v>186</v>
      </c>
      <c r="N9" s="628" t="s">
        <v>186</v>
      </c>
      <c r="O9" s="628" t="s">
        <v>186</v>
      </c>
      <c r="P9" s="629" t="s">
        <v>186</v>
      </c>
      <c r="Q9" s="630"/>
      <c r="R9" s="191"/>
      <c r="S9" s="354"/>
      <c r="T9" s="334"/>
      <c r="U9" s="334"/>
      <c r="V9" s="334"/>
    </row>
    <row r="10" spans="2:22" x14ac:dyDescent="0.25">
      <c r="B10" s="333"/>
      <c r="C10" s="399" t="s">
        <v>214</v>
      </c>
      <c r="D10" s="400"/>
      <c r="E10" s="477"/>
      <c r="F10" s="478">
        <v>3</v>
      </c>
      <c r="G10" s="478">
        <v>5</v>
      </c>
      <c r="H10" s="479">
        <v>10</v>
      </c>
      <c r="I10" s="477">
        <v>10</v>
      </c>
      <c r="J10" s="478">
        <v>10</v>
      </c>
      <c r="K10" s="478">
        <v>10</v>
      </c>
      <c r="L10" s="480">
        <v>10</v>
      </c>
      <c r="M10" s="481">
        <v>12</v>
      </c>
      <c r="N10" s="478">
        <v>12</v>
      </c>
      <c r="O10" s="478">
        <v>12</v>
      </c>
      <c r="P10" s="480">
        <v>12</v>
      </c>
      <c r="Q10" s="482">
        <f>SUM(E10:P10)</f>
        <v>106</v>
      </c>
      <c r="R10" s="191"/>
      <c r="S10" s="354"/>
      <c r="T10" s="334"/>
      <c r="U10" s="334"/>
      <c r="V10" s="334"/>
    </row>
    <row r="11" spans="2:22" x14ac:dyDescent="0.25">
      <c r="B11" s="333"/>
      <c r="C11" s="359" t="s">
        <v>188</v>
      </c>
      <c r="D11" s="363"/>
      <c r="E11" s="483"/>
      <c r="F11" s="484"/>
      <c r="G11" s="484"/>
      <c r="H11" s="485"/>
      <c r="I11" s="483"/>
      <c r="J11" s="484"/>
      <c r="K11" s="484"/>
      <c r="L11" s="486"/>
      <c r="M11" s="487"/>
      <c r="N11" s="484"/>
      <c r="O11" s="484"/>
      <c r="P11" s="486"/>
      <c r="Q11" s="488">
        <f>SUM(E11:P11)</f>
        <v>0</v>
      </c>
      <c r="R11" s="191"/>
      <c r="S11" s="354"/>
      <c r="T11" s="334"/>
      <c r="U11" s="334"/>
      <c r="V11" s="334"/>
    </row>
    <row r="12" spans="2:22" x14ac:dyDescent="0.25">
      <c r="B12" s="333"/>
      <c r="C12" s="358" t="s">
        <v>188</v>
      </c>
      <c r="D12" s="347"/>
      <c r="E12" s="489"/>
      <c r="F12" s="490"/>
      <c r="G12" s="490"/>
      <c r="H12" s="491"/>
      <c r="I12" s="489"/>
      <c r="J12" s="490"/>
      <c r="K12" s="490"/>
      <c r="L12" s="492"/>
      <c r="M12" s="493"/>
      <c r="N12" s="490"/>
      <c r="O12" s="490"/>
      <c r="P12" s="492"/>
      <c r="Q12" s="494">
        <f>SUM(E12:P12)</f>
        <v>0</v>
      </c>
      <c r="R12" s="191"/>
      <c r="S12" s="354"/>
      <c r="T12" s="334"/>
      <c r="U12" s="334"/>
      <c r="V12" s="334"/>
    </row>
    <row r="13" spans="2:22" x14ac:dyDescent="0.25">
      <c r="B13" s="333"/>
      <c r="C13" s="638" t="s">
        <v>194</v>
      </c>
      <c r="D13" s="625"/>
      <c r="E13" s="639" t="s">
        <v>187</v>
      </c>
      <c r="F13" s="640" t="s">
        <v>187</v>
      </c>
      <c r="G13" s="640" t="s">
        <v>187</v>
      </c>
      <c r="H13" s="640" t="s">
        <v>187</v>
      </c>
      <c r="I13" s="639" t="s">
        <v>187</v>
      </c>
      <c r="J13" s="640" t="s">
        <v>187</v>
      </c>
      <c r="K13" s="640" t="s">
        <v>187</v>
      </c>
      <c r="L13" s="641" t="s">
        <v>187</v>
      </c>
      <c r="M13" s="639" t="s">
        <v>187</v>
      </c>
      <c r="N13" s="640" t="s">
        <v>187</v>
      </c>
      <c r="O13" s="640" t="s">
        <v>187</v>
      </c>
      <c r="P13" s="640" t="s">
        <v>187</v>
      </c>
      <c r="Q13" s="642"/>
      <c r="R13" s="319"/>
      <c r="S13" s="355"/>
      <c r="T13" s="334"/>
      <c r="U13" s="334"/>
      <c r="V13" s="334"/>
    </row>
    <row r="14" spans="2:22" x14ac:dyDescent="0.25">
      <c r="B14" s="333"/>
      <c r="C14" s="457" t="str">
        <f>C10</f>
        <v>Fast-track BPH</v>
      </c>
      <c r="D14" s="457"/>
      <c r="E14" s="495"/>
      <c r="F14" s="496">
        <v>10000</v>
      </c>
      <c r="G14" s="496">
        <v>10000</v>
      </c>
      <c r="H14" s="497">
        <v>10000</v>
      </c>
      <c r="I14" s="495">
        <v>12000</v>
      </c>
      <c r="J14" s="496">
        <v>12000</v>
      </c>
      <c r="K14" s="496">
        <v>12000</v>
      </c>
      <c r="L14" s="498">
        <v>12000</v>
      </c>
      <c r="M14" s="499">
        <v>15000</v>
      </c>
      <c r="N14" s="496">
        <v>15000</v>
      </c>
      <c r="O14" s="496">
        <v>15000</v>
      </c>
      <c r="P14" s="498">
        <v>15000</v>
      </c>
      <c r="Q14" s="500"/>
      <c r="R14" s="319"/>
      <c r="S14" s="355"/>
      <c r="T14" s="334"/>
      <c r="U14" s="334"/>
      <c r="V14" s="334"/>
    </row>
    <row r="15" spans="2:22" x14ac:dyDescent="0.25">
      <c r="B15" s="333"/>
      <c r="C15" s="458" t="str">
        <f>C11</f>
        <v>(Product or Service)</v>
      </c>
      <c r="D15" s="459"/>
      <c r="E15" s="483"/>
      <c r="F15" s="484"/>
      <c r="G15" s="484"/>
      <c r="H15" s="485"/>
      <c r="I15" s="483"/>
      <c r="J15" s="484"/>
      <c r="K15" s="484"/>
      <c r="L15" s="486"/>
      <c r="M15" s="487"/>
      <c r="N15" s="484"/>
      <c r="O15" s="484"/>
      <c r="P15" s="486"/>
      <c r="Q15" s="501"/>
      <c r="R15" s="319"/>
      <c r="S15" s="355"/>
      <c r="T15" s="334"/>
      <c r="U15" s="334"/>
      <c r="V15" s="334"/>
    </row>
    <row r="16" spans="2:22" x14ac:dyDescent="0.25">
      <c r="B16" s="333"/>
      <c r="C16" s="460" t="str">
        <f>C12</f>
        <v>(Product or Service)</v>
      </c>
      <c r="D16" s="460"/>
      <c r="E16" s="489"/>
      <c r="F16" s="490"/>
      <c r="G16" s="490"/>
      <c r="H16" s="491"/>
      <c r="I16" s="489"/>
      <c r="J16" s="490"/>
      <c r="K16" s="490"/>
      <c r="L16" s="492"/>
      <c r="M16" s="493"/>
      <c r="N16" s="490"/>
      <c r="O16" s="490"/>
      <c r="P16" s="492"/>
      <c r="Q16" s="502"/>
      <c r="R16" s="319"/>
      <c r="S16" s="355"/>
      <c r="T16" s="334"/>
      <c r="U16" s="334"/>
      <c r="V16" s="334"/>
    </row>
    <row r="17" spans="2:22" x14ac:dyDescent="0.25">
      <c r="B17" s="333"/>
      <c r="C17" s="643" t="s">
        <v>172</v>
      </c>
      <c r="D17" s="412"/>
      <c r="E17" s="503">
        <f>(E$10*E$14)+(E$11*E$15)+(E$12*E$16)</f>
        <v>0</v>
      </c>
      <c r="F17" s="503">
        <f t="shared" ref="F17:O17" si="0">(F$10*F$14)+(F$11*F$15)+(F$12*F$16)</f>
        <v>30000</v>
      </c>
      <c r="G17" s="503">
        <f>(G$10*G$14)+(G$11*G$15)+(G$12*G$16)</f>
        <v>50000</v>
      </c>
      <c r="H17" s="503">
        <f t="shared" si="0"/>
        <v>100000</v>
      </c>
      <c r="I17" s="530">
        <f t="shared" si="0"/>
        <v>120000</v>
      </c>
      <c r="J17" s="503">
        <f t="shared" si="0"/>
        <v>120000</v>
      </c>
      <c r="K17" s="503">
        <f t="shared" si="0"/>
        <v>120000</v>
      </c>
      <c r="L17" s="504">
        <f t="shared" si="0"/>
        <v>120000</v>
      </c>
      <c r="M17" s="503">
        <f t="shared" si="0"/>
        <v>180000</v>
      </c>
      <c r="N17" s="503">
        <f t="shared" si="0"/>
        <v>180000</v>
      </c>
      <c r="O17" s="503">
        <f t="shared" si="0"/>
        <v>180000</v>
      </c>
      <c r="P17" s="503">
        <f>(P$10*P$14)+(P$11*P$15)+(P$12*P$16)</f>
        <v>180000</v>
      </c>
      <c r="Q17" s="505">
        <f>SUM(E17:P17)</f>
        <v>1380000</v>
      </c>
      <c r="R17" s="335"/>
      <c r="S17" s="356"/>
      <c r="T17" s="334"/>
      <c r="U17" s="334"/>
      <c r="V17" s="334"/>
    </row>
    <row r="18" spans="2:22" ht="10.5" customHeight="1" x14ac:dyDescent="0.25">
      <c r="B18" s="333"/>
      <c r="C18" s="404"/>
      <c r="D18" s="405"/>
      <c r="E18" s="405"/>
      <c r="F18" s="405"/>
      <c r="G18" s="405"/>
      <c r="H18" s="405"/>
      <c r="I18" s="405"/>
      <c r="J18" s="405"/>
      <c r="K18" s="405"/>
      <c r="L18" s="405"/>
      <c r="M18" s="405"/>
      <c r="N18" s="405"/>
      <c r="O18" s="405"/>
      <c r="P18" s="406"/>
      <c r="Q18" s="407"/>
      <c r="R18" s="335"/>
      <c r="S18" s="356"/>
      <c r="T18" s="334"/>
      <c r="U18" s="334"/>
      <c r="V18" s="334"/>
    </row>
    <row r="19" spans="2:22" x14ac:dyDescent="0.25">
      <c r="B19" s="333"/>
      <c r="C19" s="644" t="s">
        <v>191</v>
      </c>
      <c r="D19" s="645"/>
      <c r="E19" s="646"/>
      <c r="F19" s="647"/>
      <c r="G19" s="647"/>
      <c r="H19" s="647"/>
      <c r="I19" s="646"/>
      <c r="J19" s="647"/>
      <c r="K19" s="647"/>
      <c r="L19" s="648"/>
      <c r="M19" s="647"/>
      <c r="N19" s="647"/>
      <c r="O19" s="647"/>
      <c r="P19" s="649"/>
      <c r="Q19" s="649"/>
      <c r="R19" s="335"/>
      <c r="S19" s="356"/>
      <c r="T19" s="334"/>
      <c r="U19" s="334"/>
      <c r="V19" s="334"/>
    </row>
    <row r="20" spans="2:22" x14ac:dyDescent="0.25">
      <c r="B20" s="333"/>
      <c r="C20" s="650" t="s">
        <v>122</v>
      </c>
      <c r="D20" s="651" t="s">
        <v>131</v>
      </c>
      <c r="E20" s="652" t="s">
        <v>195</v>
      </c>
      <c r="F20" s="653" t="s">
        <v>195</v>
      </c>
      <c r="G20" s="653" t="s">
        <v>195</v>
      </c>
      <c r="H20" s="654" t="s">
        <v>195</v>
      </c>
      <c r="I20" s="652" t="s">
        <v>195</v>
      </c>
      <c r="J20" s="653" t="s">
        <v>195</v>
      </c>
      <c r="K20" s="653" t="s">
        <v>195</v>
      </c>
      <c r="L20" s="654" t="s">
        <v>195</v>
      </c>
      <c r="M20" s="652" t="s">
        <v>195</v>
      </c>
      <c r="N20" s="653" t="s">
        <v>195</v>
      </c>
      <c r="O20" s="653" t="s">
        <v>195</v>
      </c>
      <c r="P20" s="654" t="s">
        <v>195</v>
      </c>
      <c r="Q20" s="655"/>
      <c r="R20" s="144"/>
      <c r="S20" s="354"/>
      <c r="T20" s="334"/>
      <c r="U20" s="334"/>
      <c r="V20" s="334"/>
    </row>
    <row r="21" spans="2:22" x14ac:dyDescent="0.25">
      <c r="B21" s="333"/>
      <c r="C21" s="360" t="s">
        <v>224</v>
      </c>
      <c r="D21" s="364">
        <f>IFERROR(VLOOKUP($C21,'Master Staff List'!$C$8:$D$57,2,FALSE),0)</f>
        <v>500</v>
      </c>
      <c r="E21" s="495"/>
      <c r="F21" s="496">
        <f>SUM(F10*6)</f>
        <v>18</v>
      </c>
      <c r="G21" s="496">
        <f t="shared" ref="G21:P21" si="1">SUM(G10*6)</f>
        <v>30</v>
      </c>
      <c r="H21" s="497">
        <f t="shared" si="1"/>
        <v>60</v>
      </c>
      <c r="I21" s="495">
        <f t="shared" si="1"/>
        <v>60</v>
      </c>
      <c r="J21" s="496">
        <f t="shared" si="1"/>
        <v>60</v>
      </c>
      <c r="K21" s="496">
        <f t="shared" si="1"/>
        <v>60</v>
      </c>
      <c r="L21" s="498">
        <f t="shared" si="1"/>
        <v>60</v>
      </c>
      <c r="M21" s="499">
        <f t="shared" si="1"/>
        <v>72</v>
      </c>
      <c r="N21" s="496">
        <f t="shared" si="1"/>
        <v>72</v>
      </c>
      <c r="O21" s="496">
        <f t="shared" si="1"/>
        <v>72</v>
      </c>
      <c r="P21" s="498">
        <f t="shared" si="1"/>
        <v>72</v>
      </c>
      <c r="Q21" s="506">
        <f>IFERROR((VLOOKUP($C21,'Master Staff List'!$C$8:$D$57,2,FALSE)*SUM($E21:$P21)),0)</f>
        <v>318000</v>
      </c>
      <c r="R21" s="144"/>
      <c r="S21" s="354"/>
      <c r="T21" s="334"/>
      <c r="U21" s="334"/>
      <c r="V21" s="334"/>
    </row>
    <row r="22" spans="2:22" x14ac:dyDescent="0.25">
      <c r="B22" s="333"/>
      <c r="C22" s="359" t="s">
        <v>223</v>
      </c>
      <c r="D22" s="363">
        <f>IFERROR(VLOOKUP($C22,'Master Staff List'!$C$8:$D$57,2,FALSE),0)</f>
        <v>400</v>
      </c>
      <c r="E22" s="483"/>
      <c r="F22" s="484">
        <f>SUM(F10*6)</f>
        <v>18</v>
      </c>
      <c r="G22" s="484">
        <f t="shared" ref="G22:P22" si="2">SUM(G10*6)</f>
        <v>30</v>
      </c>
      <c r="H22" s="485">
        <f t="shared" si="2"/>
        <v>60</v>
      </c>
      <c r="I22" s="483">
        <f t="shared" si="2"/>
        <v>60</v>
      </c>
      <c r="J22" s="484">
        <f t="shared" si="2"/>
        <v>60</v>
      </c>
      <c r="K22" s="484">
        <f t="shared" si="2"/>
        <v>60</v>
      </c>
      <c r="L22" s="486">
        <f t="shared" si="2"/>
        <v>60</v>
      </c>
      <c r="M22" s="487">
        <f t="shared" si="2"/>
        <v>72</v>
      </c>
      <c r="N22" s="484">
        <f t="shared" si="2"/>
        <v>72</v>
      </c>
      <c r="O22" s="484">
        <f t="shared" si="2"/>
        <v>72</v>
      </c>
      <c r="P22" s="486">
        <f t="shared" si="2"/>
        <v>72</v>
      </c>
      <c r="Q22" s="488">
        <f>IFERROR((VLOOKUP($C22,'Master Staff List'!$C$8:$D$57,2,FALSE)*SUM($E22:$P22)),0)</f>
        <v>254400</v>
      </c>
      <c r="R22" s="319"/>
      <c r="S22" s="354"/>
      <c r="T22" s="334"/>
      <c r="U22" s="334"/>
      <c r="V22" s="334"/>
    </row>
    <row r="23" spans="2:22" x14ac:dyDescent="0.25">
      <c r="B23" s="333"/>
      <c r="C23" s="359" t="s">
        <v>225</v>
      </c>
      <c r="D23" s="363">
        <f>IFERROR(VLOOKUP($C23,'Master Staff List'!$C$8:$D$57,2,FALSE),0)</f>
        <v>300</v>
      </c>
      <c r="E23" s="483"/>
      <c r="F23" s="484">
        <f>SUM(F10*6)</f>
        <v>18</v>
      </c>
      <c r="G23" s="484">
        <f t="shared" ref="G23:P23" si="3">SUM(G10*6)</f>
        <v>30</v>
      </c>
      <c r="H23" s="485">
        <f t="shared" si="3"/>
        <v>60</v>
      </c>
      <c r="I23" s="483">
        <f t="shared" si="3"/>
        <v>60</v>
      </c>
      <c r="J23" s="484">
        <f t="shared" si="3"/>
        <v>60</v>
      </c>
      <c r="K23" s="484">
        <f t="shared" si="3"/>
        <v>60</v>
      </c>
      <c r="L23" s="486">
        <f t="shared" si="3"/>
        <v>60</v>
      </c>
      <c r="M23" s="487">
        <f t="shared" si="3"/>
        <v>72</v>
      </c>
      <c r="N23" s="484">
        <f t="shared" si="3"/>
        <v>72</v>
      </c>
      <c r="O23" s="484">
        <f t="shared" si="3"/>
        <v>72</v>
      </c>
      <c r="P23" s="486">
        <f t="shared" si="3"/>
        <v>72</v>
      </c>
      <c r="Q23" s="488">
        <f>IFERROR((VLOOKUP($C23,'Master Staff List'!$C$8:$D$57,2,FALSE)*SUM($E23:$P23)),0)</f>
        <v>190800</v>
      </c>
      <c r="R23" s="319"/>
      <c r="S23" s="354"/>
      <c r="T23" s="334"/>
      <c r="U23" s="334"/>
      <c r="V23" s="334"/>
    </row>
    <row r="24" spans="2:22" x14ac:dyDescent="0.25">
      <c r="B24" s="333"/>
      <c r="C24" s="359" t="s">
        <v>228</v>
      </c>
      <c r="D24" s="363">
        <f>IFERROR(VLOOKUP($C24,'Master Staff List'!$C$8:$D$57,2,FALSE),0)</f>
        <v>400</v>
      </c>
      <c r="E24" s="483"/>
      <c r="F24" s="484">
        <f>SUM(F10*6)</f>
        <v>18</v>
      </c>
      <c r="G24" s="484">
        <f t="shared" ref="G24:P24" si="4">SUM(G10*6)</f>
        <v>30</v>
      </c>
      <c r="H24" s="485">
        <f t="shared" si="4"/>
        <v>60</v>
      </c>
      <c r="I24" s="483">
        <f t="shared" si="4"/>
        <v>60</v>
      </c>
      <c r="J24" s="484">
        <f t="shared" si="4"/>
        <v>60</v>
      </c>
      <c r="K24" s="484">
        <f t="shared" si="4"/>
        <v>60</v>
      </c>
      <c r="L24" s="486">
        <f t="shared" si="4"/>
        <v>60</v>
      </c>
      <c r="M24" s="487">
        <f t="shared" si="4"/>
        <v>72</v>
      </c>
      <c r="N24" s="484">
        <f t="shared" si="4"/>
        <v>72</v>
      </c>
      <c r="O24" s="484">
        <f t="shared" si="4"/>
        <v>72</v>
      </c>
      <c r="P24" s="486">
        <f t="shared" si="4"/>
        <v>72</v>
      </c>
      <c r="Q24" s="488">
        <f>IFERROR((VLOOKUP($C24,'Master Staff List'!$C$8:$D$57,2,FALSE)*SUM($E24:$P24)),0)</f>
        <v>254400</v>
      </c>
      <c r="R24" s="319"/>
      <c r="S24" s="354"/>
      <c r="T24" s="334"/>
      <c r="U24" s="334"/>
      <c r="V24" s="334"/>
    </row>
    <row r="25" spans="2:22" x14ac:dyDescent="0.25">
      <c r="B25" s="333"/>
      <c r="C25" s="359"/>
      <c r="D25" s="363">
        <f>IFERROR(VLOOKUP($C25,'Master Staff List'!$C$8:$D$57,2,FALSE),0)</f>
        <v>0</v>
      </c>
      <c r="E25" s="483"/>
      <c r="F25" s="484"/>
      <c r="G25" s="484"/>
      <c r="H25" s="485"/>
      <c r="I25" s="483"/>
      <c r="J25" s="484"/>
      <c r="K25" s="484"/>
      <c r="L25" s="486"/>
      <c r="M25" s="487"/>
      <c r="N25" s="484"/>
      <c r="O25" s="484"/>
      <c r="P25" s="486"/>
      <c r="Q25" s="488">
        <f>IFERROR((VLOOKUP($C25,'Master Staff List'!$C$8:$D$57,2,FALSE)*SUM($E25:$P25)),0)</f>
        <v>0</v>
      </c>
      <c r="R25" s="335"/>
      <c r="S25" s="354"/>
      <c r="T25" s="334"/>
      <c r="U25" s="334"/>
      <c r="V25" s="334"/>
    </row>
    <row r="26" spans="2:22" x14ac:dyDescent="0.25">
      <c r="B26" s="333"/>
      <c r="C26" s="408"/>
      <c r="D26" s="365">
        <f>IFERROR(VLOOKUP($C26,'Master Staff List'!$C$8:$D$57,2,FALSE),0)</f>
        <v>0</v>
      </c>
      <c r="E26" s="507"/>
      <c r="F26" s="508"/>
      <c r="G26" s="508"/>
      <c r="H26" s="509"/>
      <c r="I26" s="507"/>
      <c r="J26" s="508"/>
      <c r="K26" s="508"/>
      <c r="L26" s="510"/>
      <c r="M26" s="511"/>
      <c r="N26" s="508"/>
      <c r="O26" s="508"/>
      <c r="P26" s="510"/>
      <c r="Q26" s="512">
        <f>IFERROR((VLOOKUP($C26,'Master Staff List'!$C$8:$D$57,2,FALSE)*SUM($E26:$P26)),0)</f>
        <v>0</v>
      </c>
      <c r="R26" s="335"/>
      <c r="S26" s="356"/>
      <c r="T26" s="334"/>
      <c r="U26" s="334"/>
      <c r="V26" s="334"/>
    </row>
    <row r="27" spans="2:22" x14ac:dyDescent="0.25">
      <c r="B27" s="333"/>
      <c r="C27" s="656" t="s">
        <v>121</v>
      </c>
      <c r="D27" s="657"/>
      <c r="E27" s="658" t="s">
        <v>189</v>
      </c>
      <c r="F27" s="659" t="s">
        <v>189</v>
      </c>
      <c r="G27" s="659" t="s">
        <v>189</v>
      </c>
      <c r="H27" s="659" t="s">
        <v>189</v>
      </c>
      <c r="I27" s="658" t="s">
        <v>189</v>
      </c>
      <c r="J27" s="659" t="s">
        <v>189</v>
      </c>
      <c r="K27" s="659" t="s">
        <v>189</v>
      </c>
      <c r="L27" s="660" t="s">
        <v>189</v>
      </c>
      <c r="M27" s="659" t="s">
        <v>189</v>
      </c>
      <c r="N27" s="659" t="s">
        <v>189</v>
      </c>
      <c r="O27" s="659" t="s">
        <v>189</v>
      </c>
      <c r="P27" s="660" t="s">
        <v>189</v>
      </c>
      <c r="Q27" s="660"/>
      <c r="R27" s="336"/>
      <c r="S27" s="354"/>
      <c r="T27" s="334"/>
      <c r="U27" s="334"/>
      <c r="V27" s="334"/>
    </row>
    <row r="28" spans="2:22" x14ac:dyDescent="0.25">
      <c r="B28" s="333"/>
      <c r="C28" s="401" t="s">
        <v>215</v>
      </c>
      <c r="D28" s="366"/>
      <c r="E28" s="477"/>
      <c r="F28" s="478">
        <f t="shared" ref="F28:P28" si="5">SUM(G10*15*5)</f>
        <v>375</v>
      </c>
      <c r="G28" s="478">
        <f t="shared" si="5"/>
        <v>750</v>
      </c>
      <c r="H28" s="479">
        <f t="shared" si="5"/>
        <v>750</v>
      </c>
      <c r="I28" s="477">
        <f t="shared" si="5"/>
        <v>750</v>
      </c>
      <c r="J28" s="478">
        <f t="shared" si="5"/>
        <v>750</v>
      </c>
      <c r="K28" s="478">
        <f t="shared" si="5"/>
        <v>750</v>
      </c>
      <c r="L28" s="480">
        <f t="shared" si="5"/>
        <v>900</v>
      </c>
      <c r="M28" s="481">
        <f t="shared" si="5"/>
        <v>900</v>
      </c>
      <c r="N28" s="478">
        <f t="shared" si="5"/>
        <v>900</v>
      </c>
      <c r="O28" s="478">
        <f t="shared" si="5"/>
        <v>900</v>
      </c>
      <c r="P28" s="480">
        <f t="shared" si="5"/>
        <v>7950</v>
      </c>
      <c r="Q28" s="482">
        <f t="shared" ref="Q28:Q34" si="6">SUM($E28:$P28)</f>
        <v>15675</v>
      </c>
      <c r="R28" s="336"/>
      <c r="S28" s="353"/>
      <c r="T28" s="334"/>
      <c r="U28" s="334"/>
      <c r="V28" s="334"/>
    </row>
    <row r="29" spans="2:22" x14ac:dyDescent="0.25">
      <c r="B29" s="333"/>
      <c r="C29" s="359" t="s">
        <v>216</v>
      </c>
      <c r="D29" s="363"/>
      <c r="E29" s="483"/>
      <c r="F29" s="484">
        <f t="shared" ref="F29:P29" si="7">SUM(G10*15*10)</f>
        <v>750</v>
      </c>
      <c r="G29" s="484">
        <f t="shared" si="7"/>
        <v>1500</v>
      </c>
      <c r="H29" s="485">
        <f t="shared" si="7"/>
        <v>1500</v>
      </c>
      <c r="I29" s="483">
        <f t="shared" si="7"/>
        <v>1500</v>
      </c>
      <c r="J29" s="484">
        <f t="shared" si="7"/>
        <v>1500</v>
      </c>
      <c r="K29" s="484">
        <f t="shared" si="7"/>
        <v>1500</v>
      </c>
      <c r="L29" s="486">
        <f t="shared" si="7"/>
        <v>1800</v>
      </c>
      <c r="M29" s="487">
        <f t="shared" si="7"/>
        <v>1800</v>
      </c>
      <c r="N29" s="484">
        <f t="shared" si="7"/>
        <v>1800</v>
      </c>
      <c r="O29" s="484">
        <f t="shared" si="7"/>
        <v>1800</v>
      </c>
      <c r="P29" s="486">
        <f t="shared" si="7"/>
        <v>15900</v>
      </c>
      <c r="Q29" s="488">
        <f t="shared" si="6"/>
        <v>31350</v>
      </c>
      <c r="R29" s="336"/>
      <c r="S29" s="357"/>
      <c r="T29" s="334"/>
      <c r="U29" s="334"/>
      <c r="V29" s="334"/>
    </row>
    <row r="30" spans="2:22" x14ac:dyDescent="0.25">
      <c r="B30" s="333"/>
      <c r="C30" s="359"/>
      <c r="D30" s="363"/>
      <c r="E30" s="483"/>
      <c r="F30" s="484"/>
      <c r="G30" s="484"/>
      <c r="H30" s="485"/>
      <c r="I30" s="483"/>
      <c r="J30" s="484"/>
      <c r="K30" s="484"/>
      <c r="L30" s="486"/>
      <c r="M30" s="487"/>
      <c r="N30" s="484"/>
      <c r="O30" s="484"/>
      <c r="P30" s="486"/>
      <c r="Q30" s="488">
        <f t="shared" si="6"/>
        <v>0</v>
      </c>
      <c r="R30" s="336"/>
      <c r="S30" s="357"/>
      <c r="T30" s="334"/>
      <c r="U30" s="334"/>
      <c r="V30" s="334"/>
    </row>
    <row r="31" spans="2:22" x14ac:dyDescent="0.25">
      <c r="B31" s="333"/>
      <c r="C31" s="359"/>
      <c r="D31" s="363"/>
      <c r="E31" s="483"/>
      <c r="F31" s="484"/>
      <c r="G31" s="484"/>
      <c r="H31" s="485"/>
      <c r="I31" s="483"/>
      <c r="J31" s="484"/>
      <c r="K31" s="484"/>
      <c r="L31" s="486"/>
      <c r="M31" s="487"/>
      <c r="N31" s="484"/>
      <c r="O31" s="484"/>
      <c r="P31" s="486"/>
      <c r="Q31" s="488">
        <f t="shared" si="6"/>
        <v>0</v>
      </c>
      <c r="R31" s="336"/>
      <c r="S31" s="357"/>
      <c r="T31" s="334"/>
      <c r="U31" s="334"/>
      <c r="V31" s="334"/>
    </row>
    <row r="32" spans="2:22" x14ac:dyDescent="0.25">
      <c r="B32" s="333"/>
      <c r="C32" s="359"/>
      <c r="D32" s="363"/>
      <c r="E32" s="483"/>
      <c r="F32" s="484"/>
      <c r="G32" s="484"/>
      <c r="H32" s="485"/>
      <c r="I32" s="483"/>
      <c r="J32" s="484"/>
      <c r="K32" s="484"/>
      <c r="L32" s="486"/>
      <c r="M32" s="487"/>
      <c r="N32" s="484"/>
      <c r="O32" s="484"/>
      <c r="P32" s="486"/>
      <c r="Q32" s="488">
        <f t="shared" si="6"/>
        <v>0</v>
      </c>
      <c r="R32" s="336"/>
      <c r="S32" s="357"/>
      <c r="T32" s="334"/>
      <c r="U32" s="334"/>
      <c r="V32" s="334"/>
    </row>
    <row r="33" spans="2:22" x14ac:dyDescent="0.25">
      <c r="B33" s="333"/>
      <c r="C33" s="359"/>
      <c r="D33" s="363"/>
      <c r="E33" s="483"/>
      <c r="F33" s="484"/>
      <c r="G33" s="484"/>
      <c r="H33" s="485"/>
      <c r="I33" s="483"/>
      <c r="J33" s="484"/>
      <c r="K33" s="484"/>
      <c r="L33" s="486"/>
      <c r="M33" s="487"/>
      <c r="N33" s="484"/>
      <c r="O33" s="484"/>
      <c r="P33" s="486"/>
      <c r="Q33" s="488">
        <f t="shared" si="6"/>
        <v>0</v>
      </c>
      <c r="R33" s="336"/>
      <c r="S33" s="354"/>
      <c r="T33" s="334"/>
      <c r="U33" s="334"/>
      <c r="V33" s="334"/>
    </row>
    <row r="34" spans="2:22" x14ac:dyDescent="0.25">
      <c r="B34" s="333"/>
      <c r="C34" s="408"/>
      <c r="D34" s="365"/>
      <c r="E34" s="507"/>
      <c r="F34" s="508"/>
      <c r="G34" s="508"/>
      <c r="H34" s="509"/>
      <c r="I34" s="507"/>
      <c r="J34" s="508"/>
      <c r="K34" s="508"/>
      <c r="L34" s="510"/>
      <c r="M34" s="511"/>
      <c r="N34" s="508"/>
      <c r="O34" s="508"/>
      <c r="P34" s="510"/>
      <c r="Q34" s="512">
        <f t="shared" si="6"/>
        <v>0</v>
      </c>
      <c r="R34" s="335"/>
      <c r="S34" s="356"/>
      <c r="T34" s="334"/>
      <c r="U34" s="334"/>
      <c r="V34" s="334"/>
    </row>
    <row r="35" spans="2:22" x14ac:dyDescent="0.25">
      <c r="B35" s="333"/>
      <c r="C35" s="656" t="s">
        <v>23</v>
      </c>
      <c r="D35" s="657"/>
      <c r="E35" s="658" t="s">
        <v>189</v>
      </c>
      <c r="F35" s="659" t="s">
        <v>189</v>
      </c>
      <c r="G35" s="659" t="s">
        <v>189</v>
      </c>
      <c r="H35" s="660" t="s">
        <v>189</v>
      </c>
      <c r="I35" s="659" t="s">
        <v>189</v>
      </c>
      <c r="J35" s="659" t="s">
        <v>189</v>
      </c>
      <c r="K35" s="659" t="s">
        <v>189</v>
      </c>
      <c r="L35" s="659" t="s">
        <v>189</v>
      </c>
      <c r="M35" s="658" t="s">
        <v>189</v>
      </c>
      <c r="N35" s="659" t="s">
        <v>189</v>
      </c>
      <c r="O35" s="659" t="s">
        <v>189</v>
      </c>
      <c r="P35" s="660" t="s">
        <v>189</v>
      </c>
      <c r="Q35" s="661"/>
      <c r="R35" s="336"/>
      <c r="S35" s="354"/>
      <c r="T35" s="334"/>
      <c r="U35" s="334"/>
      <c r="V35" s="334"/>
    </row>
    <row r="36" spans="2:22" x14ac:dyDescent="0.25">
      <c r="B36" s="333"/>
      <c r="C36" s="401"/>
      <c r="D36" s="366"/>
      <c r="E36" s="477"/>
      <c r="F36" s="478"/>
      <c r="G36" s="478"/>
      <c r="H36" s="479"/>
      <c r="I36" s="477"/>
      <c r="J36" s="478"/>
      <c r="K36" s="478"/>
      <c r="L36" s="480"/>
      <c r="M36" s="481"/>
      <c r="N36" s="478"/>
      <c r="O36" s="478"/>
      <c r="P36" s="480"/>
      <c r="Q36" s="482">
        <f>SUM($E36:$P36)</f>
        <v>0</v>
      </c>
      <c r="R36" s="336"/>
      <c r="S36" s="354"/>
      <c r="T36" s="334"/>
      <c r="U36" s="334"/>
      <c r="V36" s="334"/>
    </row>
    <row r="37" spans="2:22" x14ac:dyDescent="0.25">
      <c r="B37" s="333"/>
      <c r="C37" s="361"/>
      <c r="D37" s="367"/>
      <c r="E37" s="489"/>
      <c r="F37" s="490"/>
      <c r="G37" s="490"/>
      <c r="H37" s="491"/>
      <c r="I37" s="489"/>
      <c r="J37" s="490"/>
      <c r="K37" s="490"/>
      <c r="L37" s="492"/>
      <c r="M37" s="493"/>
      <c r="N37" s="490"/>
      <c r="O37" s="490"/>
      <c r="P37" s="492"/>
      <c r="Q37" s="494">
        <f>SUM($E37:$P37)</f>
        <v>0</v>
      </c>
      <c r="R37" s="336"/>
      <c r="S37" s="354"/>
      <c r="T37" s="334"/>
      <c r="U37" s="334"/>
      <c r="V37" s="334"/>
    </row>
    <row r="38" spans="2:22" x14ac:dyDescent="0.25">
      <c r="B38" s="333"/>
      <c r="C38" s="662" t="s">
        <v>193</v>
      </c>
      <c r="D38" s="411"/>
      <c r="E38" s="513">
        <f t="shared" ref="E38:P38" si="8">($D21*E$21)+($D22*E$22)+($D23*E$23)+($D24*E$24)+($D25*E$25)+($D26*E$26)+SUM(E$28:E$34,E$36:E$37)</f>
        <v>0</v>
      </c>
      <c r="F38" s="513">
        <f t="shared" si="8"/>
        <v>29925</v>
      </c>
      <c r="G38" s="513">
        <f t="shared" si="8"/>
        <v>50250</v>
      </c>
      <c r="H38" s="513">
        <f t="shared" si="8"/>
        <v>98250</v>
      </c>
      <c r="I38" s="528">
        <f t="shared" si="8"/>
        <v>98250</v>
      </c>
      <c r="J38" s="513">
        <f t="shared" si="8"/>
        <v>98250</v>
      </c>
      <c r="K38" s="513">
        <f t="shared" si="8"/>
        <v>98250</v>
      </c>
      <c r="L38" s="529">
        <f t="shared" si="8"/>
        <v>98700</v>
      </c>
      <c r="M38" s="513">
        <f t="shared" si="8"/>
        <v>117900</v>
      </c>
      <c r="N38" s="513">
        <f t="shared" si="8"/>
        <v>117900</v>
      </c>
      <c r="O38" s="513">
        <f t="shared" si="8"/>
        <v>117900</v>
      </c>
      <c r="P38" s="513">
        <f t="shared" si="8"/>
        <v>139050</v>
      </c>
      <c r="Q38" s="514">
        <f>SUM($Q21:$Q37)</f>
        <v>1064625</v>
      </c>
      <c r="R38" s="336"/>
      <c r="S38" s="354"/>
      <c r="T38" s="334"/>
      <c r="U38" s="334"/>
      <c r="V38" s="334"/>
    </row>
    <row r="39" spans="2:22" ht="9" customHeight="1" x14ac:dyDescent="0.25">
      <c r="B39" s="333"/>
      <c r="C39" s="409"/>
      <c r="D39" s="410"/>
      <c r="E39" s="515"/>
      <c r="F39" s="515"/>
      <c r="G39" s="515"/>
      <c r="H39" s="515"/>
      <c r="I39" s="515"/>
      <c r="J39" s="515"/>
      <c r="K39" s="515"/>
      <c r="L39" s="515"/>
      <c r="M39" s="515"/>
      <c r="N39" s="515"/>
      <c r="O39" s="515"/>
      <c r="P39" s="515"/>
      <c r="Q39" s="516"/>
      <c r="R39" s="336"/>
      <c r="S39" s="354"/>
      <c r="T39" s="334"/>
      <c r="U39" s="334"/>
      <c r="V39" s="334"/>
    </row>
    <row r="40" spans="2:22" x14ac:dyDescent="0.25">
      <c r="B40" s="333"/>
      <c r="C40" s="663" t="s">
        <v>190</v>
      </c>
      <c r="D40" s="411"/>
      <c r="E40" s="528">
        <f t="shared" ref="E40:Q40" si="9">E$17-E$38</f>
        <v>0</v>
      </c>
      <c r="F40" s="513">
        <f t="shared" si="9"/>
        <v>75</v>
      </c>
      <c r="G40" s="513">
        <f t="shared" si="9"/>
        <v>-250</v>
      </c>
      <c r="H40" s="513">
        <f>H$17-H$38</f>
        <v>1750</v>
      </c>
      <c r="I40" s="528">
        <f t="shared" si="9"/>
        <v>21750</v>
      </c>
      <c r="J40" s="513">
        <f t="shared" si="9"/>
        <v>21750</v>
      </c>
      <c r="K40" s="513">
        <f t="shared" si="9"/>
        <v>21750</v>
      </c>
      <c r="L40" s="529">
        <f t="shared" si="9"/>
        <v>21300</v>
      </c>
      <c r="M40" s="513">
        <f t="shared" si="9"/>
        <v>62100</v>
      </c>
      <c r="N40" s="513">
        <f t="shared" si="9"/>
        <v>62100</v>
      </c>
      <c r="O40" s="513">
        <f t="shared" si="9"/>
        <v>62100</v>
      </c>
      <c r="P40" s="529">
        <f t="shared" si="9"/>
        <v>40950</v>
      </c>
      <c r="Q40" s="517">
        <f t="shared" si="9"/>
        <v>315375</v>
      </c>
      <c r="R40" s="336"/>
      <c r="S40" s="354"/>
      <c r="T40" s="334"/>
      <c r="U40" s="334"/>
      <c r="V40" s="334"/>
    </row>
    <row r="41" spans="2:22" ht="8.25" customHeight="1" x14ac:dyDescent="0.25">
      <c r="B41" s="333"/>
      <c r="C41" s="409"/>
      <c r="D41" s="410"/>
      <c r="E41" s="515"/>
      <c r="F41" s="515"/>
      <c r="G41" s="515"/>
      <c r="H41" s="515"/>
      <c r="I41" s="515"/>
      <c r="J41" s="515"/>
      <c r="K41" s="515"/>
      <c r="L41" s="515"/>
      <c r="M41" s="515"/>
      <c r="N41" s="515"/>
      <c r="O41" s="515"/>
      <c r="P41" s="515"/>
      <c r="Q41" s="516"/>
      <c r="R41" s="336"/>
      <c r="S41" s="354"/>
      <c r="T41" s="334"/>
      <c r="U41" s="334"/>
      <c r="V41" s="334"/>
    </row>
    <row r="42" spans="2:22" x14ac:dyDescent="0.25">
      <c r="B42" s="333"/>
      <c r="C42" s="656" t="s">
        <v>192</v>
      </c>
      <c r="D42" s="664"/>
      <c r="E42" s="665" t="s">
        <v>189</v>
      </c>
      <c r="F42" s="666" t="s">
        <v>189</v>
      </c>
      <c r="G42" s="666" t="s">
        <v>189</v>
      </c>
      <c r="H42" s="666" t="s">
        <v>189</v>
      </c>
      <c r="I42" s="665" t="s">
        <v>189</v>
      </c>
      <c r="J42" s="666" t="s">
        <v>189</v>
      </c>
      <c r="K42" s="666" t="s">
        <v>189</v>
      </c>
      <c r="L42" s="667" t="s">
        <v>189</v>
      </c>
      <c r="M42" s="666" t="s">
        <v>189</v>
      </c>
      <c r="N42" s="666" t="s">
        <v>189</v>
      </c>
      <c r="O42" s="666" t="s">
        <v>189</v>
      </c>
      <c r="P42" s="667" t="s">
        <v>189</v>
      </c>
      <c r="Q42" s="668"/>
      <c r="R42" s="336"/>
      <c r="S42" s="354"/>
      <c r="T42" s="334"/>
      <c r="U42" s="334"/>
      <c r="V42" s="334"/>
    </row>
    <row r="43" spans="2:22" x14ac:dyDescent="0.25">
      <c r="B43" s="333"/>
      <c r="C43" s="401" t="s">
        <v>150</v>
      </c>
      <c r="D43" s="366"/>
      <c r="E43" s="477"/>
      <c r="F43" s="478">
        <v>100</v>
      </c>
      <c r="G43" s="478">
        <v>100</v>
      </c>
      <c r="H43" s="479">
        <v>100</v>
      </c>
      <c r="I43" s="477">
        <v>100</v>
      </c>
      <c r="J43" s="478">
        <v>100</v>
      </c>
      <c r="K43" s="478">
        <v>100</v>
      </c>
      <c r="L43" s="480">
        <v>100</v>
      </c>
      <c r="M43" s="481">
        <v>100</v>
      </c>
      <c r="N43" s="478">
        <v>100</v>
      </c>
      <c r="O43" s="478">
        <v>100</v>
      </c>
      <c r="P43" s="480">
        <v>100</v>
      </c>
      <c r="Q43" s="482">
        <f>SUM($E43:$P43)</f>
        <v>1100</v>
      </c>
      <c r="R43" s="144"/>
      <c r="S43" s="354"/>
      <c r="T43" s="334"/>
      <c r="U43" s="334"/>
      <c r="V43" s="334"/>
    </row>
    <row r="44" spans="2:22" x14ac:dyDescent="0.25">
      <c r="B44" s="333"/>
      <c r="C44" s="359" t="s">
        <v>151</v>
      </c>
      <c r="D44" s="366"/>
      <c r="E44" s="483"/>
      <c r="F44" s="484">
        <v>25</v>
      </c>
      <c r="G44" s="484">
        <v>25</v>
      </c>
      <c r="H44" s="485">
        <v>25</v>
      </c>
      <c r="I44" s="483">
        <v>25</v>
      </c>
      <c r="J44" s="484">
        <v>25</v>
      </c>
      <c r="K44" s="484">
        <v>25</v>
      </c>
      <c r="L44" s="486">
        <v>25</v>
      </c>
      <c r="M44" s="487">
        <v>25</v>
      </c>
      <c r="N44" s="484">
        <v>25</v>
      </c>
      <c r="O44" s="484">
        <v>25</v>
      </c>
      <c r="P44" s="486">
        <v>25</v>
      </c>
      <c r="Q44" s="488">
        <f t="shared" ref="Q44:Q50" si="10">SUM($E44:$P44)</f>
        <v>275</v>
      </c>
      <c r="R44" s="144"/>
      <c r="S44" s="354"/>
      <c r="T44" s="334"/>
      <c r="U44" s="334"/>
      <c r="V44" s="334"/>
    </row>
    <row r="45" spans="2:22" x14ac:dyDescent="0.25">
      <c r="B45" s="333"/>
      <c r="C45" s="359" t="s">
        <v>164</v>
      </c>
      <c r="D45" s="366"/>
      <c r="E45" s="483"/>
      <c r="F45" s="484">
        <v>100</v>
      </c>
      <c r="G45" s="484">
        <v>100</v>
      </c>
      <c r="H45" s="485">
        <v>100</v>
      </c>
      <c r="I45" s="483">
        <v>100</v>
      </c>
      <c r="J45" s="484">
        <v>100</v>
      </c>
      <c r="K45" s="484">
        <v>100</v>
      </c>
      <c r="L45" s="486">
        <v>100</v>
      </c>
      <c r="M45" s="487">
        <v>100</v>
      </c>
      <c r="N45" s="484">
        <v>100</v>
      </c>
      <c r="O45" s="484">
        <v>100</v>
      </c>
      <c r="P45" s="486">
        <v>100</v>
      </c>
      <c r="Q45" s="488">
        <f t="shared" si="10"/>
        <v>1100</v>
      </c>
      <c r="R45" s="144"/>
      <c r="S45" s="354"/>
      <c r="T45" s="334"/>
      <c r="U45" s="334"/>
      <c r="V45" s="334"/>
    </row>
    <row r="46" spans="2:22" x14ac:dyDescent="0.25">
      <c r="B46" s="333"/>
      <c r="C46" s="359" t="s">
        <v>166</v>
      </c>
      <c r="D46" s="366"/>
      <c r="E46" s="483"/>
      <c r="F46" s="484"/>
      <c r="G46" s="484"/>
      <c r="H46" s="485"/>
      <c r="I46" s="483"/>
      <c r="J46" s="484"/>
      <c r="K46" s="484"/>
      <c r="L46" s="486"/>
      <c r="M46" s="487"/>
      <c r="N46" s="484"/>
      <c r="O46" s="484"/>
      <c r="P46" s="486"/>
      <c r="Q46" s="488">
        <f t="shared" si="10"/>
        <v>0</v>
      </c>
      <c r="R46" s="144"/>
      <c r="S46" s="354"/>
      <c r="T46" s="334"/>
      <c r="U46" s="334"/>
      <c r="V46" s="334"/>
    </row>
    <row r="47" spans="2:22" x14ac:dyDescent="0.25">
      <c r="B47" s="333"/>
      <c r="C47" s="359" t="s">
        <v>165</v>
      </c>
      <c r="D47" s="366"/>
      <c r="E47" s="483"/>
      <c r="F47" s="484"/>
      <c r="G47" s="484"/>
      <c r="H47" s="485"/>
      <c r="I47" s="483"/>
      <c r="J47" s="484"/>
      <c r="K47" s="484"/>
      <c r="L47" s="486"/>
      <c r="M47" s="487"/>
      <c r="N47" s="484"/>
      <c r="O47" s="484"/>
      <c r="P47" s="486"/>
      <c r="Q47" s="488">
        <f t="shared" si="10"/>
        <v>0</v>
      </c>
      <c r="R47" s="144"/>
      <c r="S47" s="354"/>
      <c r="T47" s="334"/>
      <c r="U47" s="334"/>
      <c r="V47" s="334"/>
    </row>
    <row r="48" spans="2:22" x14ac:dyDescent="0.25">
      <c r="B48" s="333"/>
      <c r="C48" s="359" t="s">
        <v>165</v>
      </c>
      <c r="D48" s="366"/>
      <c r="E48" s="483"/>
      <c r="F48" s="484"/>
      <c r="G48" s="484"/>
      <c r="H48" s="485"/>
      <c r="I48" s="483"/>
      <c r="J48" s="484"/>
      <c r="K48" s="484"/>
      <c r="L48" s="486"/>
      <c r="M48" s="487"/>
      <c r="N48" s="484"/>
      <c r="O48" s="484"/>
      <c r="P48" s="486"/>
      <c r="Q48" s="488">
        <f t="shared" si="10"/>
        <v>0</v>
      </c>
      <c r="R48" s="144"/>
      <c r="S48" s="354"/>
      <c r="T48" s="334"/>
      <c r="U48" s="334"/>
      <c r="V48" s="334"/>
    </row>
    <row r="49" spans="2:22" x14ac:dyDescent="0.25">
      <c r="B49" s="333"/>
      <c r="C49" s="359" t="s">
        <v>165</v>
      </c>
      <c r="D49" s="366"/>
      <c r="E49" s="483"/>
      <c r="F49" s="484"/>
      <c r="G49" s="484"/>
      <c r="H49" s="485"/>
      <c r="I49" s="483"/>
      <c r="J49" s="484"/>
      <c r="K49" s="484"/>
      <c r="L49" s="486"/>
      <c r="M49" s="487"/>
      <c r="N49" s="484"/>
      <c r="O49" s="484"/>
      <c r="P49" s="486"/>
      <c r="Q49" s="488">
        <f t="shared" si="10"/>
        <v>0</v>
      </c>
      <c r="R49" s="144"/>
      <c r="S49" s="354"/>
      <c r="T49" s="334"/>
      <c r="U49" s="334"/>
      <c r="V49" s="334"/>
    </row>
    <row r="50" spans="2:22" x14ac:dyDescent="0.25">
      <c r="B50" s="333"/>
      <c r="C50" s="361" t="s">
        <v>165</v>
      </c>
      <c r="D50" s="367"/>
      <c r="E50" s="489"/>
      <c r="F50" s="490"/>
      <c r="G50" s="490"/>
      <c r="H50" s="491"/>
      <c r="I50" s="489"/>
      <c r="J50" s="490"/>
      <c r="K50" s="490"/>
      <c r="L50" s="492"/>
      <c r="M50" s="493"/>
      <c r="N50" s="490"/>
      <c r="O50" s="490"/>
      <c r="P50" s="492"/>
      <c r="Q50" s="494">
        <f t="shared" si="10"/>
        <v>0</v>
      </c>
      <c r="R50" s="144"/>
      <c r="S50" s="354"/>
      <c r="T50" s="334"/>
      <c r="U50" s="334"/>
      <c r="V50" s="334"/>
    </row>
    <row r="51" spans="2:22" x14ac:dyDescent="0.25">
      <c r="B51" s="333"/>
      <c r="C51" s="669" t="s">
        <v>196</v>
      </c>
      <c r="D51" s="414"/>
      <c r="E51" s="518">
        <f t="shared" ref="E51:Q51" si="11">SUM(E$43:E$50)</f>
        <v>0</v>
      </c>
      <c r="F51" s="519">
        <f t="shared" si="11"/>
        <v>225</v>
      </c>
      <c r="G51" s="519">
        <f t="shared" si="11"/>
        <v>225</v>
      </c>
      <c r="H51" s="519">
        <f t="shared" si="11"/>
        <v>225</v>
      </c>
      <c r="I51" s="518">
        <f t="shared" si="11"/>
        <v>225</v>
      </c>
      <c r="J51" s="519">
        <f t="shared" si="11"/>
        <v>225</v>
      </c>
      <c r="K51" s="519">
        <f t="shared" si="11"/>
        <v>225</v>
      </c>
      <c r="L51" s="520">
        <f t="shared" si="11"/>
        <v>225</v>
      </c>
      <c r="M51" s="519">
        <f t="shared" si="11"/>
        <v>225</v>
      </c>
      <c r="N51" s="519">
        <f t="shared" si="11"/>
        <v>225</v>
      </c>
      <c r="O51" s="519">
        <f t="shared" si="11"/>
        <v>225</v>
      </c>
      <c r="P51" s="520">
        <f t="shared" si="11"/>
        <v>225</v>
      </c>
      <c r="Q51" s="521">
        <f t="shared" si="11"/>
        <v>2475</v>
      </c>
      <c r="R51" s="144"/>
      <c r="S51" s="354"/>
      <c r="T51" s="334"/>
      <c r="U51" s="334"/>
      <c r="V51" s="334"/>
    </row>
    <row r="52" spans="2:22" x14ac:dyDescent="0.25">
      <c r="B52" s="333"/>
      <c r="C52" s="321"/>
      <c r="D52" s="321"/>
      <c r="E52" s="522"/>
      <c r="F52" s="522"/>
      <c r="G52" s="522"/>
      <c r="H52" s="522"/>
      <c r="I52" s="522"/>
      <c r="J52" s="522"/>
      <c r="K52" s="522"/>
      <c r="L52" s="522"/>
      <c r="M52" s="522"/>
      <c r="N52" s="522"/>
      <c r="O52" s="522"/>
      <c r="P52" s="523"/>
      <c r="Q52" s="523"/>
      <c r="R52" s="144"/>
      <c r="S52" s="354"/>
      <c r="T52" s="334"/>
      <c r="U52" s="334"/>
      <c r="V52" s="334"/>
    </row>
    <row r="53" spans="2:22" x14ac:dyDescent="0.25">
      <c r="B53" s="333"/>
      <c r="C53" s="670" t="s">
        <v>167</v>
      </c>
      <c r="D53" s="413"/>
      <c r="E53" s="524">
        <f>E$38+E$51</f>
        <v>0</v>
      </c>
      <c r="F53" s="525">
        <f t="shared" ref="F53:P53" si="12">F$38+F$51</f>
        <v>30150</v>
      </c>
      <c r="G53" s="525">
        <f t="shared" si="12"/>
        <v>50475</v>
      </c>
      <c r="H53" s="525">
        <f t="shared" si="12"/>
        <v>98475</v>
      </c>
      <c r="I53" s="524">
        <f t="shared" si="12"/>
        <v>98475</v>
      </c>
      <c r="J53" s="525">
        <f t="shared" si="12"/>
        <v>98475</v>
      </c>
      <c r="K53" s="525">
        <f t="shared" si="12"/>
        <v>98475</v>
      </c>
      <c r="L53" s="526">
        <f t="shared" si="12"/>
        <v>98925</v>
      </c>
      <c r="M53" s="525">
        <f t="shared" si="12"/>
        <v>118125</v>
      </c>
      <c r="N53" s="525">
        <f t="shared" si="12"/>
        <v>118125</v>
      </c>
      <c r="O53" s="525">
        <f t="shared" si="12"/>
        <v>118125</v>
      </c>
      <c r="P53" s="526">
        <f t="shared" si="12"/>
        <v>139275</v>
      </c>
      <c r="Q53" s="527">
        <f>Q$38+Q$51</f>
        <v>1067100</v>
      </c>
      <c r="R53" s="144"/>
      <c r="S53" s="354"/>
      <c r="T53" s="334"/>
      <c r="U53" s="334"/>
      <c r="V53" s="334"/>
    </row>
    <row r="54" spans="2:22" x14ac:dyDescent="0.25">
      <c r="B54" s="333"/>
      <c r="C54" s="321"/>
      <c r="D54" s="321"/>
      <c r="E54" s="321"/>
      <c r="F54" s="321"/>
      <c r="G54" s="321"/>
      <c r="H54" s="321"/>
      <c r="I54" s="321"/>
      <c r="J54" s="321"/>
      <c r="K54" s="321"/>
      <c r="L54" s="321"/>
      <c r="M54" s="321"/>
      <c r="N54" s="321"/>
      <c r="O54" s="321"/>
      <c r="Q54" s="327"/>
      <c r="R54" s="144"/>
      <c r="S54" s="354"/>
      <c r="T54" s="334"/>
      <c r="U54" s="334"/>
      <c r="V54" s="334"/>
    </row>
    <row r="55" spans="2:22" x14ac:dyDescent="0.25">
      <c r="B55" s="333"/>
      <c r="C55" s="670" t="s">
        <v>176</v>
      </c>
      <c r="D55" s="413"/>
      <c r="E55" s="524">
        <f>E$17-E$53</f>
        <v>0</v>
      </c>
      <c r="F55" s="525">
        <f t="shared" ref="F55:O55" si="13">F$17-F$53</f>
        <v>-150</v>
      </c>
      <c r="G55" s="525">
        <f t="shared" si="13"/>
        <v>-475</v>
      </c>
      <c r="H55" s="525">
        <f t="shared" si="13"/>
        <v>1525</v>
      </c>
      <c r="I55" s="524">
        <f t="shared" si="13"/>
        <v>21525</v>
      </c>
      <c r="J55" s="525">
        <f t="shared" si="13"/>
        <v>21525</v>
      </c>
      <c r="K55" s="525">
        <f t="shared" si="13"/>
        <v>21525</v>
      </c>
      <c r="L55" s="526">
        <f t="shared" si="13"/>
        <v>21075</v>
      </c>
      <c r="M55" s="525">
        <f t="shared" si="13"/>
        <v>61875</v>
      </c>
      <c r="N55" s="525">
        <f t="shared" si="13"/>
        <v>61875</v>
      </c>
      <c r="O55" s="525">
        <f t="shared" si="13"/>
        <v>61875</v>
      </c>
      <c r="P55" s="526">
        <f>P$17-P$53</f>
        <v>40725</v>
      </c>
      <c r="Q55" s="527">
        <f>Q$17-Q$53</f>
        <v>312900</v>
      </c>
      <c r="R55" s="144"/>
      <c r="S55" s="354"/>
      <c r="T55" s="334"/>
      <c r="U55" s="334"/>
      <c r="V55" s="334"/>
    </row>
    <row r="56" spans="2:22" ht="18.75" x14ac:dyDescent="0.25">
      <c r="B56" s="333"/>
      <c r="D56" s="345"/>
      <c r="E56" s="321"/>
      <c r="F56" s="321"/>
      <c r="G56" s="321"/>
      <c r="H56" s="321"/>
      <c r="I56" s="321"/>
      <c r="J56" s="321"/>
      <c r="K56" s="321"/>
      <c r="L56" s="321"/>
      <c r="M56" s="321"/>
      <c r="N56" s="321"/>
      <c r="Q56" s="327"/>
      <c r="R56" s="144"/>
      <c r="S56" s="354"/>
      <c r="T56" s="334"/>
      <c r="U56" s="334"/>
      <c r="V56" s="334"/>
    </row>
    <row r="57" spans="2:22" x14ac:dyDescent="0.25">
      <c r="B57" s="333"/>
      <c r="D57" s="321"/>
      <c r="E57" s="746"/>
      <c r="F57" s="746"/>
      <c r="G57" s="746"/>
      <c r="H57" s="746"/>
      <c r="I57" s="746"/>
      <c r="J57" s="746"/>
      <c r="K57" s="746"/>
      <c r="L57" s="746"/>
      <c r="M57" s="746"/>
      <c r="N57" s="746"/>
      <c r="O57" s="746"/>
      <c r="P57" s="746"/>
      <c r="Q57" s="321"/>
      <c r="R57" s="144"/>
      <c r="S57" s="354"/>
      <c r="T57" s="334"/>
      <c r="U57" s="334"/>
      <c r="V57" s="334"/>
    </row>
    <row r="58" spans="2:22" ht="21.75" x14ac:dyDescent="0.25">
      <c r="B58" s="333"/>
      <c r="C58" s="671" t="s">
        <v>168</v>
      </c>
      <c r="D58" s="672"/>
      <c r="E58" s="673" t="str">
        <f>'Basic Information'!D$20</f>
        <v>Q1</v>
      </c>
      <c r="F58" s="674" t="str">
        <f>'Basic Information'!E$20</f>
        <v>Q2</v>
      </c>
      <c r="G58" s="674" t="str">
        <f>'Basic Information'!F$20</f>
        <v>Q3</v>
      </c>
      <c r="H58" s="675" t="str">
        <f>'Basic Information'!G$20</f>
        <v>Q4</v>
      </c>
      <c r="I58" s="673" t="str">
        <f>'Basic Information'!H$20</f>
        <v>Q1</v>
      </c>
      <c r="J58" s="674" t="str">
        <f>'Basic Information'!I$20</f>
        <v>Q2</v>
      </c>
      <c r="K58" s="674" t="str">
        <f>'Basic Information'!J$20</f>
        <v>Q3</v>
      </c>
      <c r="L58" s="675" t="str">
        <f>'Basic Information'!K$20</f>
        <v>Q4</v>
      </c>
      <c r="M58" s="673" t="str">
        <f>'Basic Information'!L$20</f>
        <v>Q1</v>
      </c>
      <c r="N58" s="674" t="str">
        <f>'Basic Information'!M$20</f>
        <v>Q2</v>
      </c>
      <c r="O58" s="674" t="str">
        <f>'Basic Information'!N$20</f>
        <v>Q3</v>
      </c>
      <c r="P58" s="675" t="str">
        <f>'Basic Information'!O$20</f>
        <v>Q4</v>
      </c>
      <c r="Q58" s="346"/>
      <c r="R58" s="144"/>
      <c r="S58" s="354"/>
      <c r="T58" s="334"/>
      <c r="U58" s="334"/>
      <c r="V58" s="334"/>
    </row>
    <row r="59" spans="2:22" x14ac:dyDescent="0.25">
      <c r="B59" s="333"/>
      <c r="C59" s="676" t="s">
        <v>197</v>
      </c>
      <c r="D59" s="351"/>
      <c r="E59" s="348">
        <f t="shared" ref="E59:P59" si="14">IFERROR(E$40/E$17,0)</f>
        <v>0</v>
      </c>
      <c r="F59" s="349">
        <f t="shared" si="14"/>
        <v>2.5000000000000001E-3</v>
      </c>
      <c r="G59" s="349">
        <f t="shared" si="14"/>
        <v>-5.0000000000000001E-3</v>
      </c>
      <c r="H59" s="349">
        <f>IFERROR(H$40/H$17,0)</f>
        <v>1.7500000000000002E-2</v>
      </c>
      <c r="I59" s="348">
        <f t="shared" si="14"/>
        <v>0.18124999999999999</v>
      </c>
      <c r="J59" s="349">
        <f t="shared" si="14"/>
        <v>0.18124999999999999</v>
      </c>
      <c r="K59" s="349">
        <f t="shared" si="14"/>
        <v>0.18124999999999999</v>
      </c>
      <c r="L59" s="350">
        <f t="shared" si="14"/>
        <v>0.17749999999999999</v>
      </c>
      <c r="M59" s="349">
        <f t="shared" si="14"/>
        <v>0.34499999999999997</v>
      </c>
      <c r="N59" s="349">
        <f t="shared" si="14"/>
        <v>0.34499999999999997</v>
      </c>
      <c r="O59" s="349">
        <f t="shared" si="14"/>
        <v>0.34499999999999997</v>
      </c>
      <c r="P59" s="350">
        <f t="shared" si="14"/>
        <v>0.22750000000000001</v>
      </c>
      <c r="Q59" s="325"/>
      <c r="R59" s="144"/>
      <c r="S59" s="695" t="s">
        <v>217</v>
      </c>
      <c r="T59" s="334"/>
      <c r="U59" s="334"/>
      <c r="V59" s="334"/>
    </row>
    <row r="60" spans="2:22" x14ac:dyDescent="0.25">
      <c r="B60" s="333"/>
      <c r="C60" s="676" t="s">
        <v>123</v>
      </c>
      <c r="D60" s="351"/>
      <c r="E60" s="416">
        <f t="shared" ref="E60:P60" si="15">IFERROR(E$55/E$17,0)</f>
        <v>0</v>
      </c>
      <c r="F60" s="417">
        <f t="shared" si="15"/>
        <v>-5.0000000000000001E-3</v>
      </c>
      <c r="G60" s="417">
        <f t="shared" si="15"/>
        <v>-9.4999999999999998E-3</v>
      </c>
      <c r="H60" s="417">
        <f t="shared" si="15"/>
        <v>1.525E-2</v>
      </c>
      <c r="I60" s="416">
        <f t="shared" si="15"/>
        <v>0.17937500000000001</v>
      </c>
      <c r="J60" s="417">
        <f t="shared" si="15"/>
        <v>0.17937500000000001</v>
      </c>
      <c r="K60" s="417">
        <f t="shared" si="15"/>
        <v>0.17937500000000001</v>
      </c>
      <c r="L60" s="418">
        <f t="shared" si="15"/>
        <v>0.175625</v>
      </c>
      <c r="M60" s="417">
        <f t="shared" si="15"/>
        <v>0.34375</v>
      </c>
      <c r="N60" s="417">
        <f t="shared" si="15"/>
        <v>0.34375</v>
      </c>
      <c r="O60" s="417">
        <f t="shared" si="15"/>
        <v>0.34375</v>
      </c>
      <c r="P60" s="418">
        <f t="shared" si="15"/>
        <v>0.22625000000000001</v>
      </c>
      <c r="Q60" s="326"/>
      <c r="R60" s="144"/>
      <c r="S60" s="696" t="s">
        <v>218</v>
      </c>
      <c r="T60" s="334"/>
      <c r="U60" s="334"/>
      <c r="V60" s="334"/>
    </row>
    <row r="61" spans="2:22" x14ac:dyDescent="0.25">
      <c r="B61" s="333"/>
      <c r="C61" s="676" t="s">
        <v>222</v>
      </c>
      <c r="D61" s="351"/>
      <c r="E61" s="416">
        <f>0</f>
        <v>0</v>
      </c>
      <c r="F61" s="417">
        <f>IFERROR(IF(E$55&lt;0,0,(F$55-E$55)/E$55),0)</f>
        <v>0</v>
      </c>
      <c r="G61" s="417">
        <f t="shared" ref="G61:P61" si="16">IFERROR(IF(F$55&lt;0,0,(G$55-F$55)/F$55),0)</f>
        <v>0</v>
      </c>
      <c r="H61" s="417">
        <f t="shared" si="16"/>
        <v>0</v>
      </c>
      <c r="I61" s="416">
        <f t="shared" si="16"/>
        <v>13.114754098360656</v>
      </c>
      <c r="J61" s="417">
        <f t="shared" si="16"/>
        <v>0</v>
      </c>
      <c r="K61" s="417">
        <f t="shared" si="16"/>
        <v>0</v>
      </c>
      <c r="L61" s="418">
        <f t="shared" si="16"/>
        <v>-2.0905923344947737E-2</v>
      </c>
      <c r="M61" s="417">
        <f t="shared" si="16"/>
        <v>1.9359430604982206</v>
      </c>
      <c r="N61" s="417">
        <f t="shared" si="16"/>
        <v>0</v>
      </c>
      <c r="O61" s="417">
        <f t="shared" si="16"/>
        <v>0</v>
      </c>
      <c r="P61" s="418">
        <f t="shared" si="16"/>
        <v>-0.3418181818181818</v>
      </c>
      <c r="Q61" s="326"/>
      <c r="R61" s="144"/>
      <c r="S61" s="696" t="s">
        <v>219</v>
      </c>
      <c r="T61" s="334"/>
      <c r="U61" s="334"/>
      <c r="V61" s="334"/>
    </row>
    <row r="62" spans="2:22" hidden="1" x14ac:dyDescent="0.25">
      <c r="B62" s="333"/>
      <c r="C62" s="351" t="s">
        <v>175</v>
      </c>
      <c r="D62" s="351"/>
      <c r="E62" s="470">
        <f>E40</f>
        <v>0</v>
      </c>
      <c r="F62" s="471">
        <f t="shared" ref="F62:P62" si="17">E62+F40</f>
        <v>75</v>
      </c>
      <c r="G62" s="471">
        <f t="shared" si="17"/>
        <v>-175</v>
      </c>
      <c r="H62" s="471">
        <f t="shared" si="17"/>
        <v>1575</v>
      </c>
      <c r="I62" s="472">
        <f t="shared" si="17"/>
        <v>23325</v>
      </c>
      <c r="J62" s="473">
        <f t="shared" si="17"/>
        <v>45075</v>
      </c>
      <c r="K62" s="473">
        <f t="shared" si="17"/>
        <v>66825</v>
      </c>
      <c r="L62" s="474">
        <f t="shared" si="17"/>
        <v>88125</v>
      </c>
      <c r="M62" s="472">
        <f t="shared" si="17"/>
        <v>150225</v>
      </c>
      <c r="N62" s="473">
        <f t="shared" si="17"/>
        <v>212325</v>
      </c>
      <c r="O62" s="473">
        <f t="shared" si="17"/>
        <v>274425</v>
      </c>
      <c r="P62" s="474">
        <f t="shared" si="17"/>
        <v>315375</v>
      </c>
      <c r="Q62" s="326"/>
      <c r="R62" s="144"/>
      <c r="S62" s="696"/>
      <c r="T62" s="334"/>
      <c r="U62" s="334"/>
      <c r="V62" s="334"/>
    </row>
    <row r="63" spans="2:22" hidden="1" x14ac:dyDescent="0.25">
      <c r="B63" s="333"/>
      <c r="C63" s="351" t="s">
        <v>177</v>
      </c>
      <c r="D63" s="351"/>
      <c r="E63" s="470">
        <f>$Q$51</f>
        <v>2475</v>
      </c>
      <c r="F63" s="471">
        <f t="shared" ref="F63:P63" si="18">$Q$51</f>
        <v>2475</v>
      </c>
      <c r="G63" s="471">
        <f t="shared" si="18"/>
        <v>2475</v>
      </c>
      <c r="H63" s="471">
        <f t="shared" si="18"/>
        <v>2475</v>
      </c>
      <c r="I63" s="470">
        <f t="shared" si="18"/>
        <v>2475</v>
      </c>
      <c r="J63" s="471">
        <f t="shared" si="18"/>
        <v>2475</v>
      </c>
      <c r="K63" s="471">
        <f>$Q$51</f>
        <v>2475</v>
      </c>
      <c r="L63" s="475">
        <f t="shared" si="18"/>
        <v>2475</v>
      </c>
      <c r="M63" s="471">
        <f t="shared" si="18"/>
        <v>2475</v>
      </c>
      <c r="N63" s="471">
        <f t="shared" si="18"/>
        <v>2475</v>
      </c>
      <c r="O63" s="471">
        <f t="shared" si="18"/>
        <v>2475</v>
      </c>
      <c r="P63" s="475">
        <f t="shared" si="18"/>
        <v>2475</v>
      </c>
      <c r="Q63" s="326"/>
      <c r="R63" s="144"/>
      <c r="S63" s="696"/>
      <c r="T63" s="334"/>
      <c r="U63" s="334"/>
      <c r="V63" s="334"/>
    </row>
    <row r="64" spans="2:22" x14ac:dyDescent="0.25">
      <c r="B64" s="333"/>
      <c r="C64" s="321"/>
      <c r="D64" s="321"/>
      <c r="E64" s="321"/>
      <c r="F64" s="321"/>
      <c r="G64" s="321"/>
      <c r="H64" s="321"/>
      <c r="I64" s="321"/>
      <c r="J64" s="321"/>
      <c r="K64" s="321"/>
      <c r="L64" s="321"/>
      <c r="M64" s="321"/>
      <c r="N64" s="321"/>
      <c r="O64" s="321"/>
      <c r="P64" s="321"/>
      <c r="Q64" s="322"/>
      <c r="R64" s="144"/>
      <c r="S64" s="696" t="s">
        <v>220</v>
      </c>
      <c r="T64" s="334"/>
      <c r="U64" s="334"/>
      <c r="V64" s="334"/>
    </row>
    <row r="65" spans="2:22" ht="16.5" customHeight="1" thickBot="1" x14ac:dyDescent="0.3">
      <c r="B65" s="337"/>
      <c r="C65" s="338"/>
      <c r="D65" s="338"/>
      <c r="E65" s="338"/>
      <c r="F65" s="338"/>
      <c r="G65" s="338"/>
      <c r="H65" s="338"/>
      <c r="I65" s="338"/>
      <c r="J65" s="338"/>
      <c r="K65" s="338"/>
      <c r="L65" s="338"/>
      <c r="M65" s="339"/>
      <c r="N65" s="339"/>
      <c r="O65" s="339"/>
      <c r="P65" s="323"/>
      <c r="Q65" s="340"/>
      <c r="R65" s="341"/>
      <c r="S65" s="697" t="s">
        <v>221</v>
      </c>
      <c r="T65" s="334"/>
      <c r="U65" s="334"/>
      <c r="V65" s="334"/>
    </row>
    <row r="66" spans="2:22" ht="16.5" customHeight="1" x14ac:dyDescent="0.25">
      <c r="C66" s="318"/>
      <c r="D66" s="318"/>
      <c r="E66" s="318"/>
      <c r="F66" s="318"/>
      <c r="G66" s="318"/>
      <c r="H66" s="318"/>
      <c r="I66" s="318"/>
      <c r="J66" s="318"/>
      <c r="K66" s="318"/>
      <c r="L66" s="318"/>
      <c r="M66" s="318"/>
      <c r="N66" s="318"/>
      <c r="O66" s="318"/>
      <c r="P66" s="318"/>
      <c r="Q66" s="342"/>
      <c r="R66" s="318"/>
      <c r="S66" s="200"/>
      <c r="T66" s="334"/>
      <c r="U66" s="334"/>
      <c r="V66" s="334"/>
    </row>
    <row r="67" spans="2:22" x14ac:dyDescent="0.25">
      <c r="C67" s="318"/>
      <c r="D67" s="318"/>
      <c r="E67" s="318"/>
      <c r="F67" s="318"/>
      <c r="G67" s="318"/>
      <c r="H67" s="318"/>
      <c r="I67" s="318"/>
      <c r="J67" s="318"/>
      <c r="K67" s="318"/>
      <c r="L67" s="318"/>
      <c r="M67" s="318"/>
      <c r="N67" s="318"/>
      <c r="O67" s="318"/>
      <c r="P67" s="318"/>
      <c r="Q67" s="343"/>
      <c r="R67" s="318"/>
      <c r="S67" s="318"/>
      <c r="T67" s="334"/>
      <c r="U67" s="334"/>
      <c r="V67" s="334"/>
    </row>
    <row r="68" spans="2:22" x14ac:dyDescent="0.25">
      <c r="C68" s="334"/>
      <c r="D68" s="334"/>
      <c r="E68" s="334"/>
      <c r="F68" s="334"/>
      <c r="G68" s="334"/>
      <c r="H68" s="334"/>
      <c r="I68" s="334"/>
      <c r="J68" s="334"/>
      <c r="K68" s="334"/>
      <c r="L68" s="334"/>
      <c r="M68" s="334"/>
      <c r="N68" s="334"/>
      <c r="O68" s="334"/>
      <c r="P68" s="334"/>
      <c r="Q68" s="344"/>
      <c r="R68" s="334"/>
      <c r="S68" s="334"/>
      <c r="T68" s="334"/>
      <c r="U68" s="334"/>
      <c r="V68" s="334"/>
    </row>
    <row r="69" spans="2:22" x14ac:dyDescent="0.25">
      <c r="C69" s="334"/>
      <c r="D69" s="334"/>
      <c r="E69" s="334"/>
      <c r="F69" s="334"/>
      <c r="G69" s="334"/>
      <c r="H69" s="334"/>
      <c r="I69" s="334"/>
      <c r="J69" s="334"/>
      <c r="K69" s="334"/>
      <c r="L69" s="334"/>
      <c r="M69" s="334"/>
      <c r="N69" s="334"/>
      <c r="O69" s="334"/>
      <c r="P69" s="334"/>
      <c r="Q69" s="344"/>
      <c r="R69" s="334"/>
      <c r="S69" s="334"/>
      <c r="T69" s="334"/>
      <c r="U69" s="334"/>
      <c r="V69" s="334"/>
    </row>
    <row r="70" spans="2:22" x14ac:dyDescent="0.25">
      <c r="C70" s="334"/>
      <c r="D70" s="334"/>
      <c r="E70" s="334"/>
      <c r="F70" s="334"/>
      <c r="G70" s="334"/>
      <c r="H70" s="334"/>
      <c r="I70" s="334"/>
      <c r="J70" s="334"/>
      <c r="K70" s="334"/>
      <c r="L70" s="334"/>
      <c r="M70" s="334"/>
      <c r="N70" s="334"/>
      <c r="O70" s="334"/>
      <c r="P70" s="334"/>
      <c r="Q70" s="344"/>
      <c r="R70" s="334"/>
      <c r="S70" s="334"/>
      <c r="T70" s="334"/>
      <c r="U70" s="334"/>
      <c r="V70" s="334"/>
    </row>
    <row r="71" spans="2:22" x14ac:dyDescent="0.25">
      <c r="C71" s="334"/>
      <c r="D71" s="334"/>
      <c r="E71" s="334"/>
      <c r="F71" s="334"/>
      <c r="G71" s="334"/>
      <c r="H71" s="334"/>
      <c r="I71" s="334"/>
      <c r="J71" s="334"/>
      <c r="K71" s="334"/>
      <c r="L71" s="334"/>
      <c r="M71" s="334"/>
      <c r="N71" s="334"/>
      <c r="O71" s="334"/>
      <c r="P71" s="334"/>
      <c r="Q71" s="344"/>
      <c r="R71" s="334"/>
      <c r="S71" s="334"/>
      <c r="T71" s="334"/>
      <c r="U71" s="334"/>
      <c r="V71" s="334"/>
    </row>
    <row r="72" spans="2:22" x14ac:dyDescent="0.25">
      <c r="C72" s="334"/>
      <c r="D72" s="334"/>
      <c r="E72" s="334"/>
      <c r="F72" s="334"/>
      <c r="G72" s="334"/>
      <c r="H72" s="334"/>
      <c r="I72" s="334"/>
      <c r="J72" s="334"/>
      <c r="K72" s="334"/>
      <c r="L72" s="334"/>
      <c r="M72" s="334"/>
      <c r="N72" s="334"/>
      <c r="O72" s="334"/>
      <c r="P72" s="334"/>
      <c r="Q72" s="344"/>
      <c r="R72" s="334"/>
      <c r="S72" s="334"/>
      <c r="T72" s="334"/>
      <c r="U72" s="334"/>
      <c r="V72" s="334"/>
    </row>
    <row r="73" spans="2:22" x14ac:dyDescent="0.25">
      <c r="C73" s="334"/>
      <c r="D73" s="334"/>
      <c r="E73" s="334"/>
      <c r="F73" s="334"/>
      <c r="G73" s="334"/>
      <c r="H73" s="334"/>
      <c r="I73" s="334"/>
      <c r="J73" s="334"/>
      <c r="K73" s="334"/>
      <c r="L73" s="334"/>
      <c r="M73" s="334"/>
      <c r="N73" s="334"/>
      <c r="O73" s="334"/>
      <c r="P73" s="334"/>
      <c r="Q73" s="344"/>
      <c r="R73" s="334"/>
      <c r="S73" s="334"/>
      <c r="T73" s="334"/>
      <c r="U73" s="334"/>
      <c r="V73" s="334"/>
    </row>
    <row r="74" spans="2:22" x14ac:dyDescent="0.25">
      <c r="C74" s="334"/>
      <c r="D74" s="334"/>
      <c r="E74" s="334"/>
      <c r="F74" s="334"/>
      <c r="G74" s="334"/>
      <c r="H74" s="334"/>
      <c r="I74" s="334"/>
      <c r="J74" s="334"/>
      <c r="K74" s="334"/>
      <c r="L74" s="334"/>
      <c r="M74" s="334"/>
      <c r="N74" s="334"/>
      <c r="O74" s="334"/>
      <c r="P74" s="334"/>
      <c r="Q74" s="344"/>
      <c r="R74" s="334"/>
      <c r="S74" s="334"/>
      <c r="T74" s="334"/>
      <c r="U74" s="334"/>
      <c r="V74" s="334"/>
    </row>
    <row r="75" spans="2:22" x14ac:dyDescent="0.25">
      <c r="C75" s="334"/>
      <c r="D75" s="334"/>
      <c r="E75" s="334"/>
      <c r="F75" s="334"/>
      <c r="G75" s="334"/>
      <c r="H75" s="334"/>
      <c r="I75" s="334"/>
      <c r="J75" s="334"/>
      <c r="K75" s="334"/>
      <c r="L75" s="334"/>
      <c r="M75" s="334"/>
      <c r="N75" s="334"/>
      <c r="O75" s="334"/>
      <c r="P75" s="334"/>
      <c r="Q75" s="344"/>
      <c r="R75" s="334"/>
      <c r="S75" s="334"/>
      <c r="T75" s="334"/>
      <c r="U75" s="334"/>
      <c r="V75" s="334"/>
    </row>
    <row r="76" spans="2:22" x14ac:dyDescent="0.25">
      <c r="C76" s="334"/>
      <c r="D76" s="334"/>
      <c r="E76" s="334"/>
      <c r="F76" s="334"/>
      <c r="G76" s="334"/>
      <c r="H76" s="334"/>
      <c r="I76" s="334"/>
      <c r="J76" s="334"/>
      <c r="K76" s="334"/>
      <c r="L76" s="334"/>
      <c r="M76" s="334"/>
      <c r="N76" s="334"/>
      <c r="O76" s="334"/>
      <c r="P76" s="334"/>
      <c r="Q76" s="344"/>
      <c r="R76" s="334"/>
      <c r="S76" s="334"/>
      <c r="T76" s="334"/>
      <c r="U76" s="334"/>
      <c r="V76" s="334"/>
    </row>
    <row r="77" spans="2:22" x14ac:dyDescent="0.25">
      <c r="C77" s="334"/>
      <c r="D77" s="334"/>
      <c r="E77" s="334"/>
      <c r="F77" s="334"/>
      <c r="G77" s="334"/>
      <c r="H77" s="334"/>
      <c r="I77" s="334"/>
      <c r="J77" s="334"/>
      <c r="K77" s="334"/>
      <c r="L77" s="334"/>
      <c r="M77" s="334"/>
      <c r="N77" s="334"/>
      <c r="O77" s="334"/>
      <c r="P77" s="334"/>
      <c r="Q77" s="344"/>
      <c r="R77" s="334"/>
      <c r="S77" s="334"/>
      <c r="T77" s="334"/>
      <c r="U77" s="334"/>
      <c r="V77" s="334"/>
    </row>
    <row r="78" spans="2:22" x14ac:dyDescent="0.25">
      <c r="C78" s="334"/>
      <c r="D78" s="334"/>
      <c r="E78" s="334"/>
      <c r="F78" s="334"/>
      <c r="G78" s="334"/>
      <c r="H78" s="334"/>
      <c r="I78" s="334"/>
      <c r="J78" s="334"/>
      <c r="K78" s="334"/>
      <c r="L78" s="334"/>
      <c r="M78" s="334"/>
      <c r="N78" s="334"/>
      <c r="O78" s="334"/>
      <c r="P78" s="334"/>
      <c r="Q78" s="344"/>
      <c r="R78" s="334"/>
      <c r="S78" s="334"/>
      <c r="T78" s="334"/>
      <c r="U78" s="334"/>
      <c r="V78" s="334"/>
    </row>
    <row r="119" ht="45.75" customHeight="1" x14ac:dyDescent="0.25"/>
  </sheetData>
  <sheetProtection formatCells="0" formatColumns="0" formatRows="0" insertRows="0"/>
  <mergeCells count="3">
    <mergeCell ref="E57:H57"/>
    <mergeCell ref="I57:L57"/>
    <mergeCell ref="M57:P57"/>
  </mergeCells>
  <dataValidations count="1">
    <dataValidation type="list" allowBlank="1" showInputMessage="1" showErrorMessage="1" sqref="C21:C26">
      <formula1>MasterStaffList</formula1>
    </dataValidation>
  </dataValidations>
  <pageMargins left="0.7" right="0.7" top="0.75" bottom="0.75" header="0.3" footer="0.3"/>
  <pageSetup scale="46" fitToHeight="30" orientation="landscape" r:id="rId1"/>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pageSetUpPr fitToPage="1"/>
  </sheetPr>
  <dimension ref="A1:J18"/>
  <sheetViews>
    <sheetView workbookViewId="0">
      <selection activeCell="D16" sqref="D16"/>
    </sheetView>
  </sheetViews>
  <sheetFormatPr defaultRowHeight="11.25" x14ac:dyDescent="0.2"/>
  <cols>
    <col min="1" max="1" width="2.5703125" style="180" customWidth="1"/>
    <col min="2" max="2" width="35.28515625" style="181" customWidth="1"/>
    <col min="3" max="3" width="3.7109375" style="181" customWidth="1"/>
    <col min="4" max="8" width="13.7109375" style="181" customWidth="1"/>
    <col min="9" max="9" width="15.140625" style="182" customWidth="1"/>
    <col min="10" max="10" width="5.85546875" style="182" customWidth="1"/>
    <col min="11" max="16384" width="9.140625" style="180"/>
  </cols>
  <sheetData>
    <row r="1" spans="1:10" ht="23.25" x14ac:dyDescent="0.35">
      <c r="A1" s="420" t="str">
        <f>"Business Planning for Health:  "&amp;'Basic Information'!D8</f>
        <v>Business Planning for Health:  Fast-track Business Planning for Health Program</v>
      </c>
    </row>
    <row r="2" spans="1:10" ht="20.25" customHeight="1" x14ac:dyDescent="0.35">
      <c r="A2" s="420"/>
    </row>
    <row r="3" spans="1:10" ht="14.25" x14ac:dyDescent="0.2">
      <c r="A3" s="421"/>
    </row>
    <row r="4" spans="1:10" ht="21.75" customHeight="1" x14ac:dyDescent="0.2">
      <c r="A4" s="185"/>
      <c r="B4" s="677" t="s">
        <v>182</v>
      </c>
      <c r="C4" s="422"/>
      <c r="D4" s="756" t="str">
        <f>'Basic Information'!D6</f>
        <v>MSH</v>
      </c>
      <c r="E4" s="756"/>
      <c r="F4" s="756"/>
      <c r="G4" s="756"/>
    </row>
    <row r="5" spans="1:10" ht="9.75" customHeight="1" x14ac:dyDescent="0.25">
      <c r="A5" s="186"/>
      <c r="B5" s="426"/>
      <c r="C5" s="422"/>
      <c r="J5" s="183"/>
    </row>
    <row r="6" spans="1:10" ht="15" customHeight="1" x14ac:dyDescent="0.2">
      <c r="A6" s="181"/>
      <c r="B6" s="677" t="s">
        <v>181</v>
      </c>
      <c r="C6" s="422"/>
      <c r="D6" s="747" t="str">
        <f>'Basic Information'!D10</f>
        <v>This is a fast-track version of the BPH with half written during a 5 day orientation and the remainder within 2 months.</v>
      </c>
      <c r="E6" s="748"/>
      <c r="F6" s="748"/>
      <c r="G6" s="749"/>
      <c r="H6" s="180"/>
      <c r="I6" s="180"/>
      <c r="J6" s="180"/>
    </row>
    <row r="7" spans="1:10" ht="15" x14ac:dyDescent="0.25">
      <c r="B7" s="426"/>
      <c r="C7" s="422"/>
      <c r="D7" s="750"/>
      <c r="E7" s="751"/>
      <c r="F7" s="751"/>
      <c r="G7" s="752"/>
      <c r="J7" s="183"/>
    </row>
    <row r="8" spans="1:10" ht="12.75" x14ac:dyDescent="0.2">
      <c r="B8" s="426"/>
      <c r="C8" s="422"/>
      <c r="D8" s="750"/>
      <c r="E8" s="751"/>
      <c r="F8" s="751"/>
      <c r="G8" s="752"/>
    </row>
    <row r="9" spans="1:10" ht="12.75" x14ac:dyDescent="0.2">
      <c r="B9" s="426"/>
      <c r="C9" s="422"/>
      <c r="D9" s="750"/>
      <c r="E9" s="751"/>
      <c r="F9" s="751"/>
      <c r="G9" s="752"/>
    </row>
    <row r="10" spans="1:10" ht="12.75" x14ac:dyDescent="0.2">
      <c r="B10" s="426"/>
      <c r="C10" s="422"/>
      <c r="D10" s="750"/>
      <c r="E10" s="751"/>
      <c r="F10" s="751"/>
      <c r="G10" s="752"/>
    </row>
    <row r="11" spans="1:10" ht="12.75" x14ac:dyDescent="0.2">
      <c r="B11" s="426"/>
      <c r="C11" s="422"/>
      <c r="D11" s="753"/>
      <c r="E11" s="754"/>
      <c r="F11" s="754"/>
      <c r="G11" s="755"/>
    </row>
    <row r="12" spans="1:10" ht="12.75" x14ac:dyDescent="0.2">
      <c r="B12" s="426"/>
      <c r="C12" s="422"/>
    </row>
    <row r="13" spans="1:10" ht="12.75" x14ac:dyDescent="0.2">
      <c r="B13" s="426"/>
      <c r="C13" s="422"/>
    </row>
    <row r="14" spans="1:10" ht="25.5" x14ac:dyDescent="0.2">
      <c r="B14" s="678" t="s">
        <v>170</v>
      </c>
      <c r="C14" s="423"/>
      <c r="D14" s="424">
        <f>'Launch Budget'!AC85</f>
        <v>70500</v>
      </c>
    </row>
    <row r="15" spans="1:10" ht="12.75" x14ac:dyDescent="0.2">
      <c r="B15" s="427"/>
      <c r="C15" s="184"/>
      <c r="D15" s="425"/>
    </row>
    <row r="16" spans="1:10" ht="12.75" x14ac:dyDescent="0.2">
      <c r="B16" s="677" t="s">
        <v>183</v>
      </c>
      <c r="C16" s="422"/>
      <c r="D16" s="698">
        <f>'Basic Information'!O17</f>
        <v>43298</v>
      </c>
    </row>
    <row r="17" spans="2:4" ht="12.75" x14ac:dyDescent="0.2">
      <c r="B17" s="427"/>
      <c r="C17" s="184"/>
      <c r="D17" s="425"/>
    </row>
    <row r="18" spans="2:4" ht="12.75" x14ac:dyDescent="0.2">
      <c r="B18" s="678" t="s">
        <v>171</v>
      </c>
      <c r="C18" s="423"/>
      <c r="D18" s="424">
        <f>'Product Forecast'!Q55</f>
        <v>312900</v>
      </c>
    </row>
  </sheetData>
  <sheetProtection formatCells="0" formatColumns="0" formatRows="0"/>
  <mergeCells count="2">
    <mergeCell ref="D6:G11"/>
    <mergeCell ref="D4:G4"/>
  </mergeCells>
  <pageMargins left="0.7" right="0.7" top="0.75" bottom="0.75" header="0.3" footer="0.3"/>
  <pageSetup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A1:AZ100"/>
  <sheetViews>
    <sheetView zoomScaleNormal="100" workbookViewId="0">
      <pane xSplit="4" ySplit="6" topLeftCell="E7" activePane="bottomRight" state="frozen"/>
      <selection activeCell="M78" sqref="M78"/>
      <selection pane="topRight" activeCell="M78" sqref="M78"/>
      <selection pane="bottomLeft" activeCell="M78" sqref="M78"/>
      <selection pane="bottomRight" activeCell="D67" sqref="D67"/>
    </sheetView>
  </sheetViews>
  <sheetFormatPr defaultRowHeight="15" x14ac:dyDescent="0.25"/>
  <cols>
    <col min="1" max="1" width="8" style="41" customWidth="1"/>
    <col min="2" max="2" width="26.140625" style="18" customWidth="1"/>
    <col min="3" max="3" width="9.85546875" style="138" customWidth="1"/>
    <col min="4" max="4" width="7" style="18" customWidth="1"/>
    <col min="5" max="5" width="7.140625" style="225" customWidth="1"/>
    <col min="6" max="6" width="8.28515625" style="53" customWidth="1"/>
    <col min="7" max="7" width="7.140625" style="225" customWidth="1"/>
    <col min="8" max="8" width="8.28515625" style="53" customWidth="1"/>
    <col min="9" max="9" width="7.140625" style="225" customWidth="1"/>
    <col min="10" max="10" width="8.28515625" style="53" customWidth="1"/>
    <col min="11" max="11" width="7.140625" style="225" customWidth="1"/>
    <col min="12" max="12" width="8.28515625" style="53" customWidth="1"/>
    <col min="13" max="13" width="7.140625" style="225" customWidth="1"/>
    <col min="14" max="14" width="8.28515625" style="53" customWidth="1"/>
    <col min="15" max="15" width="7.140625" style="225" customWidth="1"/>
    <col min="16" max="16" width="8.28515625" style="53" customWidth="1"/>
    <col min="17" max="17" width="7.140625" style="225" customWidth="1"/>
    <col min="18" max="18" width="8.28515625" style="53" customWidth="1"/>
    <col min="19" max="19" width="7.140625" style="225" customWidth="1"/>
    <col min="20" max="20" width="8.28515625" style="53" customWidth="1"/>
    <col min="21" max="21" width="7.140625" style="225" customWidth="1"/>
    <col min="22" max="22" width="8.28515625" style="53" customWidth="1"/>
    <col min="23" max="23" width="7.140625" style="225" customWidth="1"/>
    <col min="24" max="24" width="8.28515625" style="53" customWidth="1"/>
    <col min="25" max="25" width="8" style="225" customWidth="1"/>
    <col min="26" max="26" width="8.28515625" style="53" customWidth="1"/>
    <col min="27" max="27" width="7.140625" style="225" customWidth="1"/>
    <col min="28" max="28" width="8.28515625" style="53" customWidth="1"/>
    <col min="29" max="29" width="15.7109375" style="53" customWidth="1"/>
    <col min="30" max="30" width="7.28515625" style="120" customWidth="1"/>
    <col min="31" max="31" width="6.7109375" style="108" customWidth="1"/>
    <col min="32" max="32" width="9.140625" style="202"/>
    <col min="33" max="33" width="7.42578125" style="18" customWidth="1"/>
    <col min="34" max="34" width="5.7109375" style="17" customWidth="1"/>
    <col min="35" max="35" width="6.5703125" style="18" customWidth="1"/>
    <col min="36" max="16384" width="9.140625" style="18"/>
  </cols>
  <sheetData>
    <row r="1" spans="1:35" x14ac:dyDescent="0.25">
      <c r="B1" s="153" t="str">
        <f>Design!$C$3</f>
        <v>BUSINESS PLANNING FOR HEALTH:  MSH</v>
      </c>
      <c r="C1" s="102"/>
      <c r="D1" s="103"/>
      <c r="AD1" s="104"/>
      <c r="AE1" s="53"/>
    </row>
    <row r="2" spans="1:35" x14ac:dyDescent="0.25">
      <c r="B2" s="105" t="s">
        <v>34</v>
      </c>
      <c r="C2" s="129"/>
      <c r="D2" s="103"/>
      <c r="F2" s="106"/>
      <c r="AC2" s="107"/>
      <c r="AD2" s="104"/>
    </row>
    <row r="3" spans="1:35" x14ac:dyDescent="0.25">
      <c r="B3" s="109"/>
      <c r="C3" s="129"/>
      <c r="D3" s="103"/>
      <c r="F3" s="106"/>
      <c r="G3" s="238"/>
      <c r="H3" s="34"/>
      <c r="I3" s="238"/>
      <c r="J3" s="34"/>
      <c r="K3" s="238"/>
      <c r="L3" s="34"/>
      <c r="M3" s="238"/>
      <c r="N3" s="34"/>
      <c r="O3" s="238"/>
      <c r="P3" s="34"/>
      <c r="Q3" s="238"/>
      <c r="R3" s="34"/>
      <c r="S3" s="238"/>
      <c r="T3" s="34"/>
      <c r="U3" s="238"/>
      <c r="V3" s="34"/>
      <c r="W3" s="238"/>
      <c r="X3" s="34"/>
      <c r="Y3" s="238"/>
      <c r="Z3" s="34"/>
      <c r="AA3" s="240"/>
      <c r="AB3" s="34"/>
      <c r="AC3" s="107"/>
      <c r="AD3" s="110"/>
      <c r="AE3" s="59"/>
    </row>
    <row r="4" spans="1:35" s="114" customFormat="1" ht="12.2" customHeight="1" x14ac:dyDescent="0.2">
      <c r="A4" s="111"/>
      <c r="B4" s="112"/>
      <c r="C4" s="130"/>
      <c r="D4" s="57"/>
      <c r="E4" s="699">
        <f>'Basic Information'!D17</f>
        <v>42964</v>
      </c>
      <c r="F4" s="700"/>
      <c r="G4" s="699">
        <f>'Basic Information'!E17</f>
        <v>42995</v>
      </c>
      <c r="H4" s="700"/>
      <c r="I4" s="699">
        <f>'Basic Information'!F17</f>
        <v>43025</v>
      </c>
      <c r="J4" s="700"/>
      <c r="K4" s="699">
        <f>'Basic Information'!G17</f>
        <v>43056</v>
      </c>
      <c r="L4" s="700"/>
      <c r="M4" s="699">
        <f>'Basic Information'!H17</f>
        <v>43086</v>
      </c>
      <c r="N4" s="700"/>
      <c r="O4" s="699">
        <f>'Basic Information'!I17</f>
        <v>43117</v>
      </c>
      <c r="P4" s="700"/>
      <c r="Q4" s="699">
        <f>'Basic Information'!J17</f>
        <v>43148</v>
      </c>
      <c r="R4" s="700"/>
      <c r="S4" s="699">
        <f>'Basic Information'!K17</f>
        <v>43176</v>
      </c>
      <c r="T4" s="700"/>
      <c r="U4" s="699">
        <f>'Basic Information'!L17</f>
        <v>43207</v>
      </c>
      <c r="V4" s="700"/>
      <c r="W4" s="699">
        <f>'Basic Information'!M17</f>
        <v>43237</v>
      </c>
      <c r="X4" s="700"/>
      <c r="Y4" s="699">
        <f>'Basic Information'!N17</f>
        <v>43268</v>
      </c>
      <c r="Z4" s="700"/>
      <c r="AA4" s="699">
        <f>'Basic Information'!O17</f>
        <v>43298</v>
      </c>
      <c r="AB4" s="205"/>
      <c r="AC4" s="58" t="s">
        <v>15</v>
      </c>
      <c r="AD4" s="59"/>
      <c r="AE4" s="59"/>
      <c r="AH4" s="113"/>
    </row>
    <row r="5" spans="1:35" s="48" customFormat="1" ht="12.75" customHeight="1" x14ac:dyDescent="0.2">
      <c r="A5" s="115"/>
      <c r="B5" s="116"/>
      <c r="C5" s="131"/>
      <c r="D5" s="60"/>
      <c r="E5" s="61"/>
      <c r="F5" s="241"/>
      <c r="G5" s="61"/>
      <c r="H5" s="241"/>
      <c r="I5" s="61"/>
      <c r="J5" s="241"/>
      <c r="K5" s="61"/>
      <c r="L5" s="241"/>
      <c r="M5" s="61"/>
      <c r="N5" s="241"/>
      <c r="O5" s="61"/>
      <c r="P5" s="241"/>
      <c r="Q5" s="61"/>
      <c r="R5" s="241"/>
      <c r="S5" s="61"/>
      <c r="T5" s="241"/>
      <c r="U5" s="61"/>
      <c r="V5" s="241"/>
      <c r="W5" s="61"/>
      <c r="X5" s="241"/>
      <c r="Y5" s="61"/>
      <c r="Z5" s="241"/>
      <c r="AA5" s="61"/>
      <c r="AB5" s="62"/>
      <c r="AC5" s="63"/>
      <c r="AD5" s="64"/>
      <c r="AE5" s="64"/>
      <c r="AH5" s="117"/>
    </row>
    <row r="6" spans="1:35" ht="21.75" customHeight="1" x14ac:dyDescent="0.25">
      <c r="B6" s="118" t="s">
        <v>18</v>
      </c>
      <c r="C6" s="132"/>
      <c r="D6" s="65"/>
      <c r="E6" s="679" t="s">
        <v>24</v>
      </c>
      <c r="F6" s="680" t="s">
        <v>20</v>
      </c>
      <c r="G6" s="679" t="s">
        <v>24</v>
      </c>
      <c r="H6" s="680" t="s">
        <v>20</v>
      </c>
      <c r="I6" s="679" t="s">
        <v>24</v>
      </c>
      <c r="J6" s="680" t="s">
        <v>20</v>
      </c>
      <c r="K6" s="679" t="s">
        <v>24</v>
      </c>
      <c r="L6" s="680" t="s">
        <v>20</v>
      </c>
      <c r="M6" s="679" t="s">
        <v>24</v>
      </c>
      <c r="N6" s="680" t="s">
        <v>20</v>
      </c>
      <c r="O6" s="679" t="s">
        <v>24</v>
      </c>
      <c r="P6" s="680" t="s">
        <v>20</v>
      </c>
      <c r="Q6" s="679" t="s">
        <v>24</v>
      </c>
      <c r="R6" s="680" t="s">
        <v>20</v>
      </c>
      <c r="S6" s="679" t="s">
        <v>24</v>
      </c>
      <c r="T6" s="680" t="s">
        <v>20</v>
      </c>
      <c r="U6" s="679" t="s">
        <v>24</v>
      </c>
      <c r="V6" s="680" t="s">
        <v>20</v>
      </c>
      <c r="W6" s="679" t="s">
        <v>24</v>
      </c>
      <c r="X6" s="680" t="s">
        <v>20</v>
      </c>
      <c r="Y6" s="679" t="s">
        <v>24</v>
      </c>
      <c r="Z6" s="680" t="s">
        <v>20</v>
      </c>
      <c r="AA6" s="679" t="s">
        <v>24</v>
      </c>
      <c r="AB6" s="680" t="s">
        <v>20</v>
      </c>
      <c r="AC6" s="681" t="s">
        <v>21</v>
      </c>
      <c r="AD6" s="682" t="s">
        <v>24</v>
      </c>
      <c r="AE6" s="683" t="s">
        <v>22</v>
      </c>
      <c r="AG6" s="119"/>
      <c r="AH6" s="163" t="s">
        <v>31</v>
      </c>
      <c r="AI6" s="176" t="s">
        <v>31</v>
      </c>
    </row>
    <row r="7" spans="1:35" ht="12.2" customHeight="1" x14ac:dyDescent="0.25">
      <c r="B7" s="43"/>
      <c r="C7" s="133"/>
      <c r="D7" s="44"/>
      <c r="E7" s="228"/>
      <c r="F7" s="45"/>
      <c r="G7" s="228"/>
      <c r="H7" s="45"/>
      <c r="I7" s="228"/>
      <c r="J7" s="45"/>
      <c r="K7" s="228"/>
      <c r="L7" s="45"/>
      <c r="M7" s="228"/>
      <c r="N7" s="45"/>
      <c r="O7" s="228"/>
      <c r="P7" s="45"/>
      <c r="Q7" s="228"/>
      <c r="R7" s="45"/>
      <c r="S7" s="228"/>
      <c r="T7" s="45"/>
      <c r="U7" s="228"/>
      <c r="V7" s="45"/>
      <c r="W7" s="228"/>
      <c r="X7" s="45"/>
      <c r="Y7" s="228"/>
      <c r="Z7" s="45"/>
      <c r="AA7" s="228"/>
      <c r="AB7" s="45"/>
      <c r="AC7" s="69"/>
      <c r="AD7" s="70"/>
      <c r="AE7" s="29"/>
      <c r="AH7" s="165"/>
      <c r="AI7" s="166"/>
    </row>
    <row r="8" spans="1:35" ht="12.2" customHeight="1" x14ac:dyDescent="0.25">
      <c r="A8" s="204"/>
      <c r="B8" s="43" t="s">
        <v>109</v>
      </c>
      <c r="C8" s="133"/>
      <c r="D8" s="278"/>
      <c r="E8" s="233">
        <f>$AD8/12</f>
        <v>18.333333333333332</v>
      </c>
      <c r="F8" s="274"/>
      <c r="G8" s="233">
        <f>$AD8/12</f>
        <v>18.333333333333332</v>
      </c>
      <c r="H8" s="274"/>
      <c r="I8" s="233">
        <f>$AD8/12</f>
        <v>18.333333333333332</v>
      </c>
      <c r="J8" s="274"/>
      <c r="K8" s="233">
        <f>$AD8/12</f>
        <v>18.333333333333332</v>
      </c>
      <c r="L8" s="274"/>
      <c r="M8" s="233">
        <f>$AD8/12</f>
        <v>18.333333333333332</v>
      </c>
      <c r="N8" s="274"/>
      <c r="O8" s="233">
        <f>$AD8/12</f>
        <v>18.333333333333332</v>
      </c>
      <c r="P8" s="274"/>
      <c r="Q8" s="233">
        <f>$AD8/12</f>
        <v>18.333333333333332</v>
      </c>
      <c r="R8" s="274"/>
      <c r="S8" s="233">
        <f>$AD8/12</f>
        <v>18.333333333333332</v>
      </c>
      <c r="T8" s="274"/>
      <c r="U8" s="233">
        <f>$AD8/12</f>
        <v>18.333333333333332</v>
      </c>
      <c r="V8" s="274"/>
      <c r="W8" s="233">
        <f>$AD8/12</f>
        <v>18.333333333333332</v>
      </c>
      <c r="X8" s="274"/>
      <c r="Y8" s="233">
        <f>$AD8/12</f>
        <v>18.333333333333332</v>
      </c>
      <c r="Z8" s="274"/>
      <c r="AA8" s="233">
        <f>$AD8/12</f>
        <v>18.333333333333332</v>
      </c>
      <c r="AB8" s="274"/>
      <c r="AC8" s="275"/>
      <c r="AD8" s="276">
        <v>220</v>
      </c>
      <c r="AE8" s="277"/>
      <c r="AH8" s="167"/>
      <c r="AI8" s="166"/>
    </row>
    <row r="9" spans="1:35" ht="12.2" customHeight="1" x14ac:dyDescent="0.25">
      <c r="B9" s="203" t="str">
        <f>'Master Staff List'!C8</f>
        <v>Principal Technical Officer</v>
      </c>
      <c r="C9" s="134"/>
      <c r="D9" s="40"/>
      <c r="E9" s="237">
        <f>SUM('Design Budget:Manage Budget'!E9)</f>
        <v>0</v>
      </c>
      <c r="F9" s="15">
        <f>SUM('Design Budget:Manage Budget'!F9)</f>
        <v>0</v>
      </c>
      <c r="G9" s="228">
        <f>SUM('Design Budget:Manage Budget'!G9)</f>
        <v>5</v>
      </c>
      <c r="H9" s="15">
        <f>SUM('Design Budget:Manage Budget'!H9)</f>
        <v>2500</v>
      </c>
      <c r="I9" s="228">
        <f>SUM('Design Budget:Manage Budget'!I9)</f>
        <v>3</v>
      </c>
      <c r="J9" s="15">
        <f>SUM('Design Budget:Manage Budget'!J9)</f>
        <v>1500</v>
      </c>
      <c r="K9" s="228">
        <f>SUM('Design Budget:Manage Budget'!K9)</f>
        <v>5</v>
      </c>
      <c r="L9" s="15">
        <f>SUM('Design Budget:Manage Budget'!L9)</f>
        <v>2500</v>
      </c>
      <c r="M9" s="228">
        <f>SUM('Design Budget:Manage Budget'!M9)</f>
        <v>3</v>
      </c>
      <c r="N9" s="15">
        <f>SUM('Design Budget:Manage Budget'!N9)</f>
        <v>1500</v>
      </c>
      <c r="O9" s="228">
        <f>SUM('Design Budget:Manage Budget'!O9)</f>
        <v>1</v>
      </c>
      <c r="P9" s="15">
        <f>SUM('Design Budget:Manage Budget'!P9)</f>
        <v>500</v>
      </c>
      <c r="Q9" s="228">
        <f>SUM('Design Budget:Manage Budget'!Q9)</f>
        <v>0</v>
      </c>
      <c r="R9" s="15">
        <f>SUM('Design Budget:Manage Budget'!R9)</f>
        <v>0</v>
      </c>
      <c r="S9" s="228">
        <f>SUM('Design Budget:Manage Budget'!S9)</f>
        <v>0</v>
      </c>
      <c r="T9" s="15">
        <f>SUM('Design Budget:Manage Budget'!T9)</f>
        <v>0</v>
      </c>
      <c r="U9" s="228">
        <f>SUM('Design Budget:Manage Budget'!U9)</f>
        <v>0</v>
      </c>
      <c r="V9" s="15">
        <f>SUM('Design Budget:Manage Budget'!V9)</f>
        <v>0</v>
      </c>
      <c r="W9" s="228">
        <f>SUM('Design Budget:Manage Budget'!W9)</f>
        <v>0</v>
      </c>
      <c r="X9" s="15">
        <f>SUM('Design Budget:Manage Budget'!X9)</f>
        <v>0</v>
      </c>
      <c r="Y9" s="228">
        <f>SUM('Design Budget:Manage Budget'!Y9)</f>
        <v>0</v>
      </c>
      <c r="Z9" s="15">
        <f>SUM('Design Budget:Manage Budget'!Z9)</f>
        <v>0</v>
      </c>
      <c r="AA9" s="228">
        <f>SUM('Design Budget:Manage Budget'!AA9)</f>
        <v>0</v>
      </c>
      <c r="AB9" s="15">
        <f>SUM('Design Budget:Manage Budget'!AB9)</f>
        <v>0</v>
      </c>
      <c r="AC9" s="19">
        <f>SUM(F9,H9,J9,T9,V9,X9,Z9,AB9,L9,N9,P9,R9)</f>
        <v>8500</v>
      </c>
      <c r="AD9" s="28">
        <f>SUM(E9,G9,I9,S9,U9,W9,Y9,AA9,K9,M9,O9,Q9)</f>
        <v>17</v>
      </c>
      <c r="AE9" s="29">
        <f>AD9/AD$8</f>
        <v>7.7272727272727271E-2</v>
      </c>
      <c r="AH9" s="168">
        <f>SUM(F9,H9,J9,L9,N9,P9,R9,T9,V9,X9,Z9,AB9)-AC9</f>
        <v>0</v>
      </c>
      <c r="AI9" s="169">
        <f>IF(AND(AD9&gt;0,AC9=0),1,0)</f>
        <v>0</v>
      </c>
    </row>
    <row r="10" spans="1:35" ht="12.2" customHeight="1" x14ac:dyDescent="0.25">
      <c r="B10" s="203" t="str">
        <f>'Master Staff List'!C9</f>
        <v>Senior Technical Officer</v>
      </c>
      <c r="C10" s="134"/>
      <c r="D10" s="40"/>
      <c r="E10" s="237">
        <f>SUM('Design Budget:Manage Budget'!E10)</f>
        <v>0</v>
      </c>
      <c r="F10" s="15">
        <f>SUM('Design Budget:Manage Budget'!F10)</f>
        <v>0</v>
      </c>
      <c r="G10" s="228">
        <f>SUM('Design Budget:Manage Budget'!G10)</f>
        <v>5</v>
      </c>
      <c r="H10" s="15">
        <f>SUM('Design Budget:Manage Budget'!H10)</f>
        <v>2000</v>
      </c>
      <c r="I10" s="228">
        <f>SUM('Design Budget:Manage Budget'!I10)</f>
        <v>3</v>
      </c>
      <c r="J10" s="15">
        <f>SUM('Design Budget:Manage Budget'!J10)</f>
        <v>1200</v>
      </c>
      <c r="K10" s="228">
        <f>SUM('Design Budget:Manage Budget'!K10)</f>
        <v>5</v>
      </c>
      <c r="L10" s="15">
        <f>SUM('Design Budget:Manage Budget'!L10)</f>
        <v>2000</v>
      </c>
      <c r="M10" s="228">
        <f>SUM('Design Budget:Manage Budget'!M10)</f>
        <v>0</v>
      </c>
      <c r="N10" s="15">
        <f>SUM('Design Budget:Manage Budget'!N10)</f>
        <v>0</v>
      </c>
      <c r="O10" s="228">
        <f>SUM('Design Budget:Manage Budget'!O10)</f>
        <v>1</v>
      </c>
      <c r="P10" s="15">
        <f>SUM('Design Budget:Manage Budget'!P10)</f>
        <v>400</v>
      </c>
      <c r="Q10" s="228">
        <f>SUM('Design Budget:Manage Budget'!Q10)</f>
        <v>0</v>
      </c>
      <c r="R10" s="15">
        <f>SUM('Design Budget:Manage Budget'!R10)</f>
        <v>0</v>
      </c>
      <c r="S10" s="228">
        <f>SUM('Design Budget:Manage Budget'!S10)</f>
        <v>0</v>
      </c>
      <c r="T10" s="15">
        <f>SUM('Design Budget:Manage Budget'!T10)</f>
        <v>0</v>
      </c>
      <c r="U10" s="228">
        <f>SUM('Design Budget:Manage Budget'!U10)</f>
        <v>0</v>
      </c>
      <c r="V10" s="15">
        <f>SUM('Design Budget:Manage Budget'!V10)</f>
        <v>0</v>
      </c>
      <c r="W10" s="228">
        <f>SUM('Design Budget:Manage Budget'!W10)</f>
        <v>0</v>
      </c>
      <c r="X10" s="15">
        <f>SUM('Design Budget:Manage Budget'!X10)</f>
        <v>0</v>
      </c>
      <c r="Y10" s="228">
        <f>SUM('Design Budget:Manage Budget'!Y10)</f>
        <v>0</v>
      </c>
      <c r="Z10" s="15">
        <f>SUM('Design Budget:Manage Budget'!Z10)</f>
        <v>0</v>
      </c>
      <c r="AA10" s="228">
        <f>SUM('Design Budget:Manage Budget'!AA10)</f>
        <v>0</v>
      </c>
      <c r="AB10" s="15">
        <f>SUM('Design Budget:Manage Budget'!AB10)</f>
        <v>0</v>
      </c>
      <c r="AC10" s="19">
        <f t="shared" ref="AC10:AC37" si="0">SUM(F10,H10,J10,T10,V10,X10,Z10,AB10,L10,N10,P10,R10)</f>
        <v>5600</v>
      </c>
      <c r="AD10" s="28">
        <f t="shared" ref="AD10:AD37" si="1">SUM(E10,G10,I10,S10,U10,W10,Y10,AA10,K10,M10,O10,Q10)</f>
        <v>14</v>
      </c>
      <c r="AE10" s="29">
        <f t="shared" ref="AE10:AE37" si="2">AD10/AD$8</f>
        <v>6.363636363636363E-2</v>
      </c>
      <c r="AH10" s="168">
        <f t="shared" ref="AH10:AH37" si="3">SUM(F10,H10,J10,L10,N10,P10,R10,T10,V10,X10,Z10,AB10)-AC10</f>
        <v>0</v>
      </c>
      <c r="AI10" s="168">
        <f t="shared" ref="AI10:AI37" si="4">IF(AND(AD10&gt;0,AC10=0),1,0)</f>
        <v>0</v>
      </c>
    </row>
    <row r="11" spans="1:35" ht="12.2" customHeight="1" x14ac:dyDescent="0.25">
      <c r="B11" s="203" t="str">
        <f>'Master Staff List'!C10</f>
        <v>Technical Officer</v>
      </c>
      <c r="C11" s="134"/>
      <c r="D11" s="40"/>
      <c r="E11" s="237">
        <f>SUM('Design Budget:Manage Budget'!E11)</f>
        <v>0</v>
      </c>
      <c r="F11" s="15">
        <f>SUM('Design Budget:Manage Budget'!F11)</f>
        <v>0</v>
      </c>
      <c r="G11" s="228">
        <f>SUM('Design Budget:Manage Budget'!G11)</f>
        <v>5</v>
      </c>
      <c r="H11" s="15">
        <f>SUM('Design Budget:Manage Budget'!H11)</f>
        <v>1500</v>
      </c>
      <c r="I11" s="228">
        <f>SUM('Design Budget:Manage Budget'!I11)</f>
        <v>3</v>
      </c>
      <c r="J11" s="15">
        <f>SUM('Design Budget:Manage Budget'!J11)</f>
        <v>900</v>
      </c>
      <c r="K11" s="228">
        <f>SUM('Design Budget:Manage Budget'!K11)</f>
        <v>10</v>
      </c>
      <c r="L11" s="15">
        <f>SUM('Design Budget:Manage Budget'!L11)</f>
        <v>3000</v>
      </c>
      <c r="M11" s="228">
        <f>SUM('Design Budget:Manage Budget'!M11)</f>
        <v>6</v>
      </c>
      <c r="N11" s="15">
        <f>SUM('Design Budget:Manage Budget'!N11)</f>
        <v>1800</v>
      </c>
      <c r="O11" s="228">
        <f>SUM('Design Budget:Manage Budget'!O11)</f>
        <v>0</v>
      </c>
      <c r="P11" s="15">
        <f>SUM('Design Budget:Manage Budget'!P11)</f>
        <v>0</v>
      </c>
      <c r="Q11" s="228">
        <f>SUM('Design Budget:Manage Budget'!Q11)</f>
        <v>0</v>
      </c>
      <c r="R11" s="15">
        <f>SUM('Design Budget:Manage Budget'!R11)</f>
        <v>0</v>
      </c>
      <c r="S11" s="228">
        <f>SUM('Design Budget:Manage Budget'!S11)</f>
        <v>0</v>
      </c>
      <c r="T11" s="15">
        <f>SUM('Design Budget:Manage Budget'!T11)</f>
        <v>0</v>
      </c>
      <c r="U11" s="228">
        <f>SUM('Design Budget:Manage Budget'!U11)</f>
        <v>0</v>
      </c>
      <c r="V11" s="15">
        <f>SUM('Design Budget:Manage Budget'!V11)</f>
        <v>0</v>
      </c>
      <c r="W11" s="228">
        <f>SUM('Design Budget:Manage Budget'!W11)</f>
        <v>0</v>
      </c>
      <c r="X11" s="15">
        <f>SUM('Design Budget:Manage Budget'!X11)</f>
        <v>0</v>
      </c>
      <c r="Y11" s="228">
        <f>SUM('Design Budget:Manage Budget'!Y11)</f>
        <v>0</v>
      </c>
      <c r="Z11" s="15">
        <f>SUM('Design Budget:Manage Budget'!Z11)</f>
        <v>0</v>
      </c>
      <c r="AA11" s="228">
        <f>SUM('Design Budget:Manage Budget'!AA11)</f>
        <v>0</v>
      </c>
      <c r="AB11" s="15">
        <f>SUM('Design Budget:Manage Budget'!AB11)</f>
        <v>0</v>
      </c>
      <c r="AC11" s="19">
        <f t="shared" si="0"/>
        <v>7200</v>
      </c>
      <c r="AD11" s="28">
        <f t="shared" si="1"/>
        <v>24</v>
      </c>
      <c r="AE11" s="29">
        <f t="shared" si="2"/>
        <v>0.10909090909090909</v>
      </c>
      <c r="AH11" s="168">
        <f t="shared" si="3"/>
        <v>0</v>
      </c>
      <c r="AI11" s="168">
        <f t="shared" si="4"/>
        <v>0</v>
      </c>
    </row>
    <row r="12" spans="1:35" ht="12.2" customHeight="1" x14ac:dyDescent="0.25">
      <c r="B12" s="203" t="str">
        <f>'Master Staff List'!C11</f>
        <v>Content Expert</v>
      </c>
      <c r="C12" s="134"/>
      <c r="D12" s="40"/>
      <c r="E12" s="237">
        <f>SUM('Design Budget:Manage Budget'!E12)</f>
        <v>0</v>
      </c>
      <c r="F12" s="15">
        <f>SUM('Design Budget:Manage Budget'!F12)</f>
        <v>0</v>
      </c>
      <c r="G12" s="228">
        <f>SUM('Design Budget:Manage Budget'!G12)</f>
        <v>0</v>
      </c>
      <c r="H12" s="15">
        <f>SUM('Design Budget:Manage Budget'!H12)</f>
        <v>0</v>
      </c>
      <c r="I12" s="228">
        <f>SUM('Design Budget:Manage Budget'!I12)</f>
        <v>1</v>
      </c>
      <c r="J12" s="15">
        <f>SUM('Design Budget:Manage Budget'!J12)</f>
        <v>450</v>
      </c>
      <c r="K12" s="228">
        <f>SUM('Design Budget:Manage Budget'!K12)</f>
        <v>0</v>
      </c>
      <c r="L12" s="15">
        <f>SUM('Design Budget:Manage Budget'!L12)</f>
        <v>0</v>
      </c>
      <c r="M12" s="228">
        <f>SUM('Design Budget:Manage Budget'!M12)</f>
        <v>0</v>
      </c>
      <c r="N12" s="15">
        <f>SUM('Design Budget:Manage Budget'!N12)</f>
        <v>0</v>
      </c>
      <c r="O12" s="228">
        <f>SUM('Design Budget:Manage Budget'!O12)</f>
        <v>1</v>
      </c>
      <c r="P12" s="15">
        <f>SUM('Design Budget:Manage Budget'!P12)</f>
        <v>450</v>
      </c>
      <c r="Q12" s="228">
        <f>SUM('Design Budget:Manage Budget'!Q12)</f>
        <v>0</v>
      </c>
      <c r="R12" s="15">
        <f>SUM('Design Budget:Manage Budget'!R12)</f>
        <v>0</v>
      </c>
      <c r="S12" s="228">
        <f>SUM('Design Budget:Manage Budget'!S12)</f>
        <v>0</v>
      </c>
      <c r="T12" s="15">
        <f>SUM('Design Budget:Manage Budget'!T12)</f>
        <v>0</v>
      </c>
      <c r="U12" s="228">
        <f>SUM('Design Budget:Manage Budget'!U12)</f>
        <v>0</v>
      </c>
      <c r="V12" s="15">
        <f>SUM('Design Budget:Manage Budget'!V12)</f>
        <v>0</v>
      </c>
      <c r="W12" s="228">
        <f>SUM('Design Budget:Manage Budget'!W12)</f>
        <v>0</v>
      </c>
      <c r="X12" s="15">
        <f>SUM('Design Budget:Manage Budget'!X12)</f>
        <v>0</v>
      </c>
      <c r="Y12" s="228">
        <f>SUM('Design Budget:Manage Budget'!Y12)</f>
        <v>0</v>
      </c>
      <c r="Z12" s="15">
        <f>SUM('Design Budget:Manage Budget'!Z12)</f>
        <v>0</v>
      </c>
      <c r="AA12" s="228">
        <f>SUM('Design Budget:Manage Budget'!AA12)</f>
        <v>0</v>
      </c>
      <c r="AB12" s="15">
        <f>SUM('Design Budget:Manage Budget'!AB12)</f>
        <v>0</v>
      </c>
      <c r="AC12" s="19">
        <f t="shared" si="0"/>
        <v>900</v>
      </c>
      <c r="AD12" s="28">
        <f t="shared" si="1"/>
        <v>2</v>
      </c>
      <c r="AE12" s="29">
        <f t="shared" si="2"/>
        <v>9.0909090909090905E-3</v>
      </c>
      <c r="AH12" s="168">
        <f t="shared" si="3"/>
        <v>0</v>
      </c>
      <c r="AI12" s="168">
        <f t="shared" si="4"/>
        <v>0</v>
      </c>
    </row>
    <row r="13" spans="1:35" ht="12.2" customHeight="1" x14ac:dyDescent="0.25">
      <c r="B13" s="203" t="str">
        <f>'Master Staff List'!C12</f>
        <v>Vice President</v>
      </c>
      <c r="C13" s="134"/>
      <c r="D13" s="40"/>
      <c r="E13" s="237">
        <f>SUM('Design Budget:Manage Budget'!E13)</f>
        <v>0</v>
      </c>
      <c r="F13" s="15">
        <f>SUM('Design Budget:Manage Budget'!F13)</f>
        <v>0</v>
      </c>
      <c r="G13" s="228">
        <f>SUM('Design Budget:Manage Budget'!G13)</f>
        <v>0</v>
      </c>
      <c r="H13" s="15">
        <f>SUM('Design Budget:Manage Budget'!H13)</f>
        <v>0</v>
      </c>
      <c r="I13" s="228">
        <f>SUM('Design Budget:Manage Budget'!I13)</f>
        <v>1</v>
      </c>
      <c r="J13" s="15">
        <f>SUM('Design Budget:Manage Budget'!J13)</f>
        <v>600</v>
      </c>
      <c r="K13" s="228">
        <f>SUM('Design Budget:Manage Budget'!K13)</f>
        <v>0</v>
      </c>
      <c r="L13" s="15">
        <f>SUM('Design Budget:Manage Budget'!L13)</f>
        <v>0</v>
      </c>
      <c r="M13" s="228">
        <f>SUM('Design Budget:Manage Budget'!M13)</f>
        <v>3</v>
      </c>
      <c r="N13" s="15">
        <f>SUM('Design Budget:Manage Budget'!N13)</f>
        <v>1800</v>
      </c>
      <c r="O13" s="228">
        <f>SUM('Design Budget:Manage Budget'!O13)</f>
        <v>1</v>
      </c>
      <c r="P13" s="15">
        <f>SUM('Design Budget:Manage Budget'!P13)</f>
        <v>600</v>
      </c>
      <c r="Q13" s="228">
        <f>SUM('Design Budget:Manage Budget'!Q13)</f>
        <v>0</v>
      </c>
      <c r="R13" s="15">
        <f>SUM('Design Budget:Manage Budget'!R13)</f>
        <v>0</v>
      </c>
      <c r="S13" s="228">
        <f>SUM('Design Budget:Manage Budget'!S13)</f>
        <v>0</v>
      </c>
      <c r="T13" s="15">
        <f>SUM('Design Budget:Manage Budget'!T13)</f>
        <v>0</v>
      </c>
      <c r="U13" s="228">
        <f>SUM('Design Budget:Manage Budget'!U13)</f>
        <v>0</v>
      </c>
      <c r="V13" s="15">
        <f>SUM('Design Budget:Manage Budget'!V13)</f>
        <v>0</v>
      </c>
      <c r="W13" s="228">
        <f>SUM('Design Budget:Manage Budget'!W13)</f>
        <v>0</v>
      </c>
      <c r="X13" s="15">
        <f>SUM('Design Budget:Manage Budget'!X13)</f>
        <v>0</v>
      </c>
      <c r="Y13" s="228">
        <f>SUM('Design Budget:Manage Budget'!Y13)</f>
        <v>0</v>
      </c>
      <c r="Z13" s="15">
        <f>SUM('Design Budget:Manage Budget'!Z13)</f>
        <v>0</v>
      </c>
      <c r="AA13" s="228">
        <f>SUM('Design Budget:Manage Budget'!AA13)</f>
        <v>0</v>
      </c>
      <c r="AB13" s="15">
        <f>SUM('Design Budget:Manage Budget'!AB13)</f>
        <v>0</v>
      </c>
      <c r="AC13" s="19">
        <f t="shared" si="0"/>
        <v>3000</v>
      </c>
      <c r="AD13" s="28">
        <f t="shared" si="1"/>
        <v>5</v>
      </c>
      <c r="AE13" s="29">
        <f t="shared" si="2"/>
        <v>2.2727272727272728E-2</v>
      </c>
      <c r="AH13" s="168">
        <f t="shared" si="3"/>
        <v>0</v>
      </c>
      <c r="AI13" s="168">
        <f t="shared" si="4"/>
        <v>0</v>
      </c>
    </row>
    <row r="14" spans="1:35" ht="12.2" customHeight="1" x14ac:dyDescent="0.25">
      <c r="B14" s="203" t="str">
        <f>'Master Staff List'!C13</f>
        <v>Platform Developer</v>
      </c>
      <c r="C14" s="134"/>
      <c r="D14" s="40"/>
      <c r="E14" s="237">
        <f>SUM('Design Budget:Manage Budget'!E14)</f>
        <v>0</v>
      </c>
      <c r="F14" s="15">
        <f>SUM('Design Budget:Manage Budget'!F14)</f>
        <v>0</v>
      </c>
      <c r="G14" s="228">
        <f>SUM('Design Budget:Manage Budget'!G14)</f>
        <v>10</v>
      </c>
      <c r="H14" s="15">
        <f>SUM('Design Budget:Manage Budget'!H14)</f>
        <v>4000</v>
      </c>
      <c r="I14" s="228">
        <f>SUM('Design Budget:Manage Budget'!I14)</f>
        <v>4</v>
      </c>
      <c r="J14" s="15">
        <f>SUM('Design Budget:Manage Budget'!J14)</f>
        <v>1600</v>
      </c>
      <c r="K14" s="228">
        <f>SUM('Design Budget:Manage Budget'!K14)</f>
        <v>10</v>
      </c>
      <c r="L14" s="15">
        <f>SUM('Design Budget:Manage Budget'!L14)</f>
        <v>4000</v>
      </c>
      <c r="M14" s="228">
        <f>SUM('Design Budget:Manage Budget'!M14)</f>
        <v>0</v>
      </c>
      <c r="N14" s="15">
        <f>SUM('Design Budget:Manage Budget'!N14)</f>
        <v>0</v>
      </c>
      <c r="O14" s="228">
        <f>SUM('Design Budget:Manage Budget'!O14)</f>
        <v>1</v>
      </c>
      <c r="P14" s="15">
        <f>SUM('Design Budget:Manage Budget'!P14)</f>
        <v>400</v>
      </c>
      <c r="Q14" s="228">
        <f>SUM('Design Budget:Manage Budget'!Q14)</f>
        <v>0</v>
      </c>
      <c r="R14" s="15">
        <f>SUM('Design Budget:Manage Budget'!R14)</f>
        <v>0</v>
      </c>
      <c r="S14" s="228">
        <f>SUM('Design Budget:Manage Budget'!S14)</f>
        <v>0</v>
      </c>
      <c r="T14" s="15">
        <f>SUM('Design Budget:Manage Budget'!T14)</f>
        <v>0</v>
      </c>
      <c r="U14" s="228">
        <f>SUM('Design Budget:Manage Budget'!U14)</f>
        <v>0</v>
      </c>
      <c r="V14" s="15">
        <f>SUM('Design Budget:Manage Budget'!V14)</f>
        <v>0</v>
      </c>
      <c r="W14" s="228">
        <f>SUM('Design Budget:Manage Budget'!W14)</f>
        <v>0</v>
      </c>
      <c r="X14" s="15">
        <f>SUM('Design Budget:Manage Budget'!X14)</f>
        <v>0</v>
      </c>
      <c r="Y14" s="228">
        <f>SUM('Design Budget:Manage Budget'!Y14)</f>
        <v>0</v>
      </c>
      <c r="Z14" s="15">
        <f>SUM('Design Budget:Manage Budget'!Z14)</f>
        <v>0</v>
      </c>
      <c r="AA14" s="228">
        <f>SUM('Design Budget:Manage Budget'!AA14)</f>
        <v>0</v>
      </c>
      <c r="AB14" s="15">
        <f>SUM('Design Budget:Manage Budget'!AB14)</f>
        <v>0</v>
      </c>
      <c r="AC14" s="19">
        <f t="shared" si="0"/>
        <v>10000</v>
      </c>
      <c r="AD14" s="28">
        <f t="shared" si="1"/>
        <v>25</v>
      </c>
      <c r="AE14" s="29">
        <f t="shared" si="2"/>
        <v>0.11363636363636363</v>
      </c>
      <c r="AH14" s="168">
        <f t="shared" si="3"/>
        <v>0</v>
      </c>
      <c r="AI14" s="168">
        <f t="shared" si="4"/>
        <v>0</v>
      </c>
    </row>
    <row r="15" spans="1:35" ht="12.2" customHeight="1" x14ac:dyDescent="0.25">
      <c r="B15" s="203" t="str">
        <f>'Master Staff List'!C14</f>
        <v>TBD Staff Name 7</v>
      </c>
      <c r="C15" s="134"/>
      <c r="D15" s="40"/>
      <c r="E15" s="237">
        <f>SUM('Design Budget:Manage Budget'!E15)</f>
        <v>0</v>
      </c>
      <c r="F15" s="15">
        <f>SUM('Design Budget:Manage Budget'!F15)</f>
        <v>0</v>
      </c>
      <c r="G15" s="228">
        <f>SUM('Design Budget:Manage Budget'!G15)</f>
        <v>0</v>
      </c>
      <c r="H15" s="15">
        <f>SUM('Design Budget:Manage Budget'!H15)</f>
        <v>0</v>
      </c>
      <c r="I15" s="228">
        <f>SUM('Design Budget:Manage Budget'!I15)</f>
        <v>0</v>
      </c>
      <c r="J15" s="15">
        <f>SUM('Design Budget:Manage Budget'!J15)</f>
        <v>0</v>
      </c>
      <c r="K15" s="228">
        <f>SUM('Design Budget:Manage Budget'!K15)</f>
        <v>0</v>
      </c>
      <c r="L15" s="15">
        <f>SUM('Design Budget:Manage Budget'!L15)</f>
        <v>0</v>
      </c>
      <c r="M15" s="228">
        <f>SUM('Design Budget:Manage Budget'!M15)</f>
        <v>0</v>
      </c>
      <c r="N15" s="15">
        <f>SUM('Design Budget:Manage Budget'!N15)</f>
        <v>0</v>
      </c>
      <c r="O15" s="228">
        <f>SUM('Design Budget:Manage Budget'!O15)</f>
        <v>0</v>
      </c>
      <c r="P15" s="15">
        <f>SUM('Design Budget:Manage Budget'!P15)</f>
        <v>0</v>
      </c>
      <c r="Q15" s="228">
        <f>SUM('Design Budget:Manage Budget'!Q15)</f>
        <v>0</v>
      </c>
      <c r="R15" s="15">
        <f>SUM('Design Budget:Manage Budget'!R15)</f>
        <v>0</v>
      </c>
      <c r="S15" s="228">
        <f>SUM('Design Budget:Manage Budget'!S15)</f>
        <v>0</v>
      </c>
      <c r="T15" s="15">
        <f>SUM('Design Budget:Manage Budget'!T15)</f>
        <v>0</v>
      </c>
      <c r="U15" s="228">
        <f>SUM('Design Budget:Manage Budget'!U15)</f>
        <v>0</v>
      </c>
      <c r="V15" s="15">
        <f>SUM('Design Budget:Manage Budget'!V15)</f>
        <v>0</v>
      </c>
      <c r="W15" s="228">
        <f>SUM('Design Budget:Manage Budget'!W15)</f>
        <v>0</v>
      </c>
      <c r="X15" s="15">
        <f>SUM('Design Budget:Manage Budget'!X15)</f>
        <v>0</v>
      </c>
      <c r="Y15" s="228">
        <f>SUM('Design Budget:Manage Budget'!Y15)</f>
        <v>0</v>
      </c>
      <c r="Z15" s="15">
        <f>SUM('Design Budget:Manage Budget'!Z15)</f>
        <v>0</v>
      </c>
      <c r="AA15" s="228">
        <f>SUM('Design Budget:Manage Budget'!AA15)</f>
        <v>0</v>
      </c>
      <c r="AB15" s="15">
        <f>SUM('Design Budget:Manage Budget'!AB15)</f>
        <v>0</v>
      </c>
      <c r="AC15" s="19">
        <f t="shared" si="0"/>
        <v>0</v>
      </c>
      <c r="AD15" s="28">
        <f t="shared" si="1"/>
        <v>0</v>
      </c>
      <c r="AE15" s="29">
        <f t="shared" si="2"/>
        <v>0</v>
      </c>
      <c r="AH15" s="168">
        <f t="shared" si="3"/>
        <v>0</v>
      </c>
      <c r="AI15" s="168">
        <f t="shared" si="4"/>
        <v>0</v>
      </c>
    </row>
    <row r="16" spans="1:35" ht="12.2" customHeight="1" x14ac:dyDescent="0.25">
      <c r="B16" s="203" t="str">
        <f>'Master Staff List'!C15</f>
        <v>TBD Staff Name 8</v>
      </c>
      <c r="C16" s="134"/>
      <c r="D16" s="40"/>
      <c r="E16" s="237">
        <f>SUM('Design Budget:Manage Budget'!E16)</f>
        <v>0</v>
      </c>
      <c r="F16" s="15">
        <f>SUM('Design Budget:Manage Budget'!F16)</f>
        <v>0</v>
      </c>
      <c r="G16" s="228">
        <f>SUM('Design Budget:Manage Budget'!G16)</f>
        <v>0</v>
      </c>
      <c r="H16" s="15">
        <f>SUM('Design Budget:Manage Budget'!H16)</f>
        <v>0</v>
      </c>
      <c r="I16" s="228">
        <f>SUM('Design Budget:Manage Budget'!I16)</f>
        <v>0</v>
      </c>
      <c r="J16" s="15">
        <f>SUM('Design Budget:Manage Budget'!J16)</f>
        <v>0</v>
      </c>
      <c r="K16" s="228">
        <f>SUM('Design Budget:Manage Budget'!K16)</f>
        <v>0</v>
      </c>
      <c r="L16" s="15">
        <f>SUM('Design Budget:Manage Budget'!L16)</f>
        <v>0</v>
      </c>
      <c r="M16" s="228">
        <f>SUM('Design Budget:Manage Budget'!M16)</f>
        <v>0</v>
      </c>
      <c r="N16" s="15">
        <f>SUM('Design Budget:Manage Budget'!N16)</f>
        <v>0</v>
      </c>
      <c r="O16" s="228">
        <f>SUM('Design Budget:Manage Budget'!O16)</f>
        <v>0</v>
      </c>
      <c r="P16" s="15">
        <f>SUM('Design Budget:Manage Budget'!P16)</f>
        <v>0</v>
      </c>
      <c r="Q16" s="228">
        <f>SUM('Design Budget:Manage Budget'!Q16)</f>
        <v>0</v>
      </c>
      <c r="R16" s="15">
        <f>SUM('Design Budget:Manage Budget'!R16)</f>
        <v>0</v>
      </c>
      <c r="S16" s="228">
        <f>SUM('Design Budget:Manage Budget'!S16)</f>
        <v>0</v>
      </c>
      <c r="T16" s="15">
        <f>SUM('Design Budget:Manage Budget'!T16)</f>
        <v>0</v>
      </c>
      <c r="U16" s="228">
        <f>SUM('Design Budget:Manage Budget'!U16)</f>
        <v>0</v>
      </c>
      <c r="V16" s="15">
        <f>SUM('Design Budget:Manage Budget'!V16)</f>
        <v>0</v>
      </c>
      <c r="W16" s="228">
        <f>SUM('Design Budget:Manage Budget'!W16)</f>
        <v>0</v>
      </c>
      <c r="X16" s="15">
        <f>SUM('Design Budget:Manage Budget'!X16)</f>
        <v>0</v>
      </c>
      <c r="Y16" s="228">
        <f>SUM('Design Budget:Manage Budget'!Y16)</f>
        <v>0</v>
      </c>
      <c r="Z16" s="15">
        <f>SUM('Design Budget:Manage Budget'!Z16)</f>
        <v>0</v>
      </c>
      <c r="AA16" s="228">
        <f>SUM('Design Budget:Manage Budget'!AA16)</f>
        <v>0</v>
      </c>
      <c r="AB16" s="15">
        <f>SUM('Design Budget:Manage Budget'!AB16)</f>
        <v>0</v>
      </c>
      <c r="AC16" s="19">
        <f t="shared" si="0"/>
        <v>0</v>
      </c>
      <c r="AD16" s="28">
        <f t="shared" si="1"/>
        <v>0</v>
      </c>
      <c r="AE16" s="29">
        <f t="shared" si="2"/>
        <v>0</v>
      </c>
      <c r="AH16" s="168">
        <f t="shared" si="3"/>
        <v>0</v>
      </c>
      <c r="AI16" s="168">
        <f t="shared" si="4"/>
        <v>0</v>
      </c>
    </row>
    <row r="17" spans="1:35" ht="12.2" customHeight="1" x14ac:dyDescent="0.25">
      <c r="B17" s="203" t="str">
        <f>'Master Staff List'!C16</f>
        <v>TBD Staff Name 9</v>
      </c>
      <c r="C17" s="134"/>
      <c r="D17" s="40"/>
      <c r="E17" s="237">
        <f>SUM('Design Budget:Manage Budget'!E17)</f>
        <v>0</v>
      </c>
      <c r="F17" s="15">
        <f>SUM('Design Budget:Manage Budget'!F17)</f>
        <v>0</v>
      </c>
      <c r="G17" s="228">
        <f>SUM('Design Budget:Manage Budget'!G17)</f>
        <v>0</v>
      </c>
      <c r="H17" s="15">
        <f>SUM('Design Budget:Manage Budget'!H17)</f>
        <v>0</v>
      </c>
      <c r="I17" s="228">
        <f>SUM('Design Budget:Manage Budget'!I17)</f>
        <v>0</v>
      </c>
      <c r="J17" s="15">
        <f>SUM('Design Budget:Manage Budget'!J17)</f>
        <v>0</v>
      </c>
      <c r="K17" s="228">
        <f>SUM('Design Budget:Manage Budget'!K17)</f>
        <v>0</v>
      </c>
      <c r="L17" s="15">
        <f>SUM('Design Budget:Manage Budget'!L17)</f>
        <v>0</v>
      </c>
      <c r="M17" s="228">
        <f>SUM('Design Budget:Manage Budget'!M17)</f>
        <v>0</v>
      </c>
      <c r="N17" s="15">
        <f>SUM('Design Budget:Manage Budget'!N17)</f>
        <v>0</v>
      </c>
      <c r="O17" s="228">
        <f>SUM('Design Budget:Manage Budget'!O17)</f>
        <v>0</v>
      </c>
      <c r="P17" s="15">
        <f>SUM('Design Budget:Manage Budget'!P17)</f>
        <v>0</v>
      </c>
      <c r="Q17" s="228">
        <f>SUM('Design Budget:Manage Budget'!Q17)</f>
        <v>0</v>
      </c>
      <c r="R17" s="15">
        <f>SUM('Design Budget:Manage Budget'!R17)</f>
        <v>0</v>
      </c>
      <c r="S17" s="228">
        <f>SUM('Design Budget:Manage Budget'!S17)</f>
        <v>0</v>
      </c>
      <c r="T17" s="15">
        <f>SUM('Design Budget:Manage Budget'!T17)</f>
        <v>0</v>
      </c>
      <c r="U17" s="228">
        <f>SUM('Design Budget:Manage Budget'!U17)</f>
        <v>0</v>
      </c>
      <c r="V17" s="15">
        <f>SUM('Design Budget:Manage Budget'!V17)</f>
        <v>0</v>
      </c>
      <c r="W17" s="228">
        <f>SUM('Design Budget:Manage Budget'!W17)</f>
        <v>0</v>
      </c>
      <c r="X17" s="15">
        <f>SUM('Design Budget:Manage Budget'!X17)</f>
        <v>0</v>
      </c>
      <c r="Y17" s="228">
        <f>SUM('Design Budget:Manage Budget'!Y17)</f>
        <v>0</v>
      </c>
      <c r="Z17" s="15">
        <f>SUM('Design Budget:Manage Budget'!Z17)</f>
        <v>0</v>
      </c>
      <c r="AA17" s="228">
        <f>SUM('Design Budget:Manage Budget'!AA17)</f>
        <v>0</v>
      </c>
      <c r="AB17" s="15">
        <f>SUM('Design Budget:Manage Budget'!AB17)</f>
        <v>0</v>
      </c>
      <c r="AC17" s="19">
        <f t="shared" si="0"/>
        <v>0</v>
      </c>
      <c r="AD17" s="28">
        <f t="shared" si="1"/>
        <v>0</v>
      </c>
      <c r="AE17" s="29">
        <f t="shared" si="2"/>
        <v>0</v>
      </c>
      <c r="AH17" s="168">
        <f t="shared" si="3"/>
        <v>0</v>
      </c>
      <c r="AI17" s="168">
        <f t="shared" si="4"/>
        <v>0</v>
      </c>
    </row>
    <row r="18" spans="1:35" ht="12.2" customHeight="1" x14ac:dyDescent="0.25">
      <c r="B18" s="203" t="str">
        <f>'Master Staff List'!C17</f>
        <v>TBD Staff Name 10</v>
      </c>
      <c r="C18" s="134"/>
      <c r="D18" s="40"/>
      <c r="E18" s="237">
        <f>SUM('Design Budget:Manage Budget'!E18)</f>
        <v>0</v>
      </c>
      <c r="F18" s="15">
        <f>SUM('Design Budget:Manage Budget'!F18)</f>
        <v>0</v>
      </c>
      <c r="G18" s="228">
        <f>SUM('Design Budget:Manage Budget'!G18)</f>
        <v>0</v>
      </c>
      <c r="H18" s="15">
        <f>SUM('Design Budget:Manage Budget'!H18)</f>
        <v>0</v>
      </c>
      <c r="I18" s="228">
        <f>SUM('Design Budget:Manage Budget'!I18)</f>
        <v>0</v>
      </c>
      <c r="J18" s="15">
        <f>SUM('Design Budget:Manage Budget'!J18)</f>
        <v>0</v>
      </c>
      <c r="K18" s="228">
        <f>SUM('Design Budget:Manage Budget'!K18)</f>
        <v>0</v>
      </c>
      <c r="L18" s="15">
        <f>SUM('Design Budget:Manage Budget'!L18)</f>
        <v>0</v>
      </c>
      <c r="M18" s="228">
        <f>SUM('Design Budget:Manage Budget'!M18)</f>
        <v>0</v>
      </c>
      <c r="N18" s="15">
        <f>SUM('Design Budget:Manage Budget'!N18)</f>
        <v>0</v>
      </c>
      <c r="O18" s="228">
        <f>SUM('Design Budget:Manage Budget'!O18)</f>
        <v>0</v>
      </c>
      <c r="P18" s="15">
        <f>SUM('Design Budget:Manage Budget'!P18)</f>
        <v>0</v>
      </c>
      <c r="Q18" s="228">
        <f>SUM('Design Budget:Manage Budget'!Q18)</f>
        <v>0</v>
      </c>
      <c r="R18" s="15">
        <f>SUM('Design Budget:Manage Budget'!R18)</f>
        <v>0</v>
      </c>
      <c r="S18" s="228">
        <f>SUM('Design Budget:Manage Budget'!S18)</f>
        <v>0</v>
      </c>
      <c r="T18" s="15">
        <f>SUM('Design Budget:Manage Budget'!T18)</f>
        <v>0</v>
      </c>
      <c r="U18" s="228">
        <f>SUM('Design Budget:Manage Budget'!U18)</f>
        <v>0</v>
      </c>
      <c r="V18" s="15">
        <f>SUM('Design Budget:Manage Budget'!V18)</f>
        <v>0</v>
      </c>
      <c r="W18" s="228">
        <f>SUM('Design Budget:Manage Budget'!W18)</f>
        <v>0</v>
      </c>
      <c r="X18" s="15">
        <f>SUM('Design Budget:Manage Budget'!X18)</f>
        <v>0</v>
      </c>
      <c r="Y18" s="228">
        <f>SUM('Design Budget:Manage Budget'!Y18)</f>
        <v>0</v>
      </c>
      <c r="Z18" s="15">
        <f>SUM('Design Budget:Manage Budget'!Z18)</f>
        <v>0</v>
      </c>
      <c r="AA18" s="228">
        <f>SUM('Design Budget:Manage Budget'!AA18)</f>
        <v>0</v>
      </c>
      <c r="AB18" s="15">
        <f>SUM('Design Budget:Manage Budget'!AB18)</f>
        <v>0</v>
      </c>
      <c r="AC18" s="19">
        <f t="shared" si="0"/>
        <v>0</v>
      </c>
      <c r="AD18" s="28">
        <f t="shared" si="1"/>
        <v>0</v>
      </c>
      <c r="AE18" s="29">
        <f t="shared" si="2"/>
        <v>0</v>
      </c>
      <c r="AH18" s="168">
        <f t="shared" si="3"/>
        <v>0</v>
      </c>
      <c r="AI18" s="168">
        <f t="shared" si="4"/>
        <v>0</v>
      </c>
    </row>
    <row r="19" spans="1:35" ht="12.2" customHeight="1" x14ac:dyDescent="0.25">
      <c r="B19" s="203" t="str">
        <f>'Master Staff List'!C18</f>
        <v>TBD Staff Name 11</v>
      </c>
      <c r="C19" s="134"/>
      <c r="D19" s="40"/>
      <c r="E19" s="237">
        <f>SUM('Design Budget:Manage Budget'!E19)</f>
        <v>0</v>
      </c>
      <c r="F19" s="15">
        <f>SUM('Design Budget:Manage Budget'!F19)</f>
        <v>0</v>
      </c>
      <c r="G19" s="228">
        <f>SUM('Design Budget:Manage Budget'!G19)</f>
        <v>0</v>
      </c>
      <c r="H19" s="15">
        <f>SUM('Design Budget:Manage Budget'!H19)</f>
        <v>0</v>
      </c>
      <c r="I19" s="228">
        <f>SUM('Design Budget:Manage Budget'!I19)</f>
        <v>0</v>
      </c>
      <c r="J19" s="15">
        <f>SUM('Design Budget:Manage Budget'!J19)</f>
        <v>0</v>
      </c>
      <c r="K19" s="228">
        <f>SUM('Design Budget:Manage Budget'!K19)</f>
        <v>0</v>
      </c>
      <c r="L19" s="15">
        <f>SUM('Design Budget:Manage Budget'!L19)</f>
        <v>0</v>
      </c>
      <c r="M19" s="228">
        <f>SUM('Design Budget:Manage Budget'!M19)</f>
        <v>0</v>
      </c>
      <c r="N19" s="15">
        <f>SUM('Design Budget:Manage Budget'!N19)</f>
        <v>0</v>
      </c>
      <c r="O19" s="228">
        <f>SUM('Design Budget:Manage Budget'!O19)</f>
        <v>0</v>
      </c>
      <c r="P19" s="15">
        <f>SUM('Design Budget:Manage Budget'!P19)</f>
        <v>0</v>
      </c>
      <c r="Q19" s="228">
        <f>SUM('Design Budget:Manage Budget'!Q19)</f>
        <v>0</v>
      </c>
      <c r="R19" s="15">
        <f>SUM('Design Budget:Manage Budget'!R19)</f>
        <v>0</v>
      </c>
      <c r="S19" s="228">
        <f>SUM('Design Budget:Manage Budget'!S19)</f>
        <v>0</v>
      </c>
      <c r="T19" s="15">
        <f>SUM('Design Budget:Manage Budget'!T19)</f>
        <v>0</v>
      </c>
      <c r="U19" s="228">
        <f>SUM('Design Budget:Manage Budget'!U19)</f>
        <v>0</v>
      </c>
      <c r="V19" s="15">
        <f>SUM('Design Budget:Manage Budget'!V19)</f>
        <v>0</v>
      </c>
      <c r="W19" s="228">
        <f>SUM('Design Budget:Manage Budget'!W19)</f>
        <v>0</v>
      </c>
      <c r="X19" s="15">
        <f>SUM('Design Budget:Manage Budget'!X19)</f>
        <v>0</v>
      </c>
      <c r="Y19" s="228">
        <f>SUM('Design Budget:Manage Budget'!Y19)</f>
        <v>0</v>
      </c>
      <c r="Z19" s="15">
        <f>SUM('Design Budget:Manage Budget'!Z19)</f>
        <v>0</v>
      </c>
      <c r="AA19" s="228">
        <f>SUM('Design Budget:Manage Budget'!AA19)</f>
        <v>0</v>
      </c>
      <c r="AB19" s="15">
        <f>SUM('Design Budget:Manage Budget'!AB19)</f>
        <v>0</v>
      </c>
      <c r="AC19" s="19">
        <f t="shared" si="0"/>
        <v>0</v>
      </c>
      <c r="AD19" s="28">
        <f t="shared" si="1"/>
        <v>0</v>
      </c>
      <c r="AE19" s="29">
        <f t="shared" si="2"/>
        <v>0</v>
      </c>
      <c r="AH19" s="168">
        <f t="shared" si="3"/>
        <v>0</v>
      </c>
      <c r="AI19" s="168">
        <f t="shared" si="4"/>
        <v>0</v>
      </c>
    </row>
    <row r="20" spans="1:35" ht="12.2" customHeight="1" x14ac:dyDescent="0.25">
      <c r="B20" s="203" t="str">
        <f>'Master Staff List'!C19</f>
        <v>TBD Staff Name 12</v>
      </c>
      <c r="C20" s="134"/>
      <c r="D20" s="40"/>
      <c r="E20" s="237">
        <f>SUM('Design Budget:Manage Budget'!E20)</f>
        <v>0</v>
      </c>
      <c r="F20" s="15">
        <f>SUM('Design Budget:Manage Budget'!F20)</f>
        <v>0</v>
      </c>
      <c r="G20" s="228">
        <f>SUM('Design Budget:Manage Budget'!G20)</f>
        <v>0</v>
      </c>
      <c r="H20" s="15">
        <f>SUM('Design Budget:Manage Budget'!H20)</f>
        <v>0</v>
      </c>
      <c r="I20" s="228">
        <f>SUM('Design Budget:Manage Budget'!I20)</f>
        <v>0</v>
      </c>
      <c r="J20" s="15">
        <f>SUM('Design Budget:Manage Budget'!J20)</f>
        <v>0</v>
      </c>
      <c r="K20" s="228">
        <f>SUM('Design Budget:Manage Budget'!K20)</f>
        <v>0</v>
      </c>
      <c r="L20" s="15">
        <f>SUM('Design Budget:Manage Budget'!L20)</f>
        <v>0</v>
      </c>
      <c r="M20" s="228">
        <f>SUM('Design Budget:Manage Budget'!M20)</f>
        <v>0</v>
      </c>
      <c r="N20" s="15">
        <f>SUM('Design Budget:Manage Budget'!N20)</f>
        <v>0</v>
      </c>
      <c r="O20" s="228">
        <f>SUM('Design Budget:Manage Budget'!O20)</f>
        <v>0</v>
      </c>
      <c r="P20" s="15">
        <f>SUM('Design Budget:Manage Budget'!P20)</f>
        <v>0</v>
      </c>
      <c r="Q20" s="228">
        <f>SUM('Design Budget:Manage Budget'!Q20)</f>
        <v>0</v>
      </c>
      <c r="R20" s="15">
        <f>SUM('Design Budget:Manage Budget'!R20)</f>
        <v>0</v>
      </c>
      <c r="S20" s="228">
        <f>SUM('Design Budget:Manage Budget'!S20)</f>
        <v>0</v>
      </c>
      <c r="T20" s="15">
        <f>SUM('Design Budget:Manage Budget'!T20)</f>
        <v>0</v>
      </c>
      <c r="U20" s="228">
        <f>SUM('Design Budget:Manage Budget'!U20)</f>
        <v>0</v>
      </c>
      <c r="V20" s="15">
        <f>SUM('Design Budget:Manage Budget'!V20)</f>
        <v>0</v>
      </c>
      <c r="W20" s="228">
        <f>SUM('Design Budget:Manage Budget'!W20)</f>
        <v>0</v>
      </c>
      <c r="X20" s="15">
        <f>SUM('Design Budget:Manage Budget'!X20)</f>
        <v>0</v>
      </c>
      <c r="Y20" s="228">
        <f>SUM('Design Budget:Manage Budget'!Y20)</f>
        <v>0</v>
      </c>
      <c r="Z20" s="15">
        <f>SUM('Design Budget:Manage Budget'!Z20)</f>
        <v>0</v>
      </c>
      <c r="AA20" s="228">
        <f>SUM('Design Budget:Manage Budget'!AA20)</f>
        <v>0</v>
      </c>
      <c r="AB20" s="15">
        <f>SUM('Design Budget:Manage Budget'!AB20)</f>
        <v>0</v>
      </c>
      <c r="AC20" s="19">
        <f t="shared" si="0"/>
        <v>0</v>
      </c>
      <c r="AD20" s="28">
        <f t="shared" si="1"/>
        <v>0</v>
      </c>
      <c r="AE20" s="29">
        <f t="shared" si="2"/>
        <v>0</v>
      </c>
      <c r="AH20" s="168">
        <f t="shared" si="3"/>
        <v>0</v>
      </c>
      <c r="AI20" s="168">
        <f t="shared" si="4"/>
        <v>0</v>
      </c>
    </row>
    <row r="21" spans="1:35" ht="12.2" customHeight="1" x14ac:dyDescent="0.25">
      <c r="B21" s="203" t="str">
        <f>'Master Staff List'!C20</f>
        <v>TBD Staff Name 13</v>
      </c>
      <c r="C21" s="134"/>
      <c r="D21" s="40"/>
      <c r="E21" s="237">
        <f>SUM('Design Budget:Manage Budget'!E21)</f>
        <v>0</v>
      </c>
      <c r="F21" s="15">
        <f>SUM('Design Budget:Manage Budget'!F21)</f>
        <v>0</v>
      </c>
      <c r="G21" s="228">
        <f>SUM('Design Budget:Manage Budget'!G21)</f>
        <v>0</v>
      </c>
      <c r="H21" s="15">
        <f>SUM('Design Budget:Manage Budget'!H21)</f>
        <v>0</v>
      </c>
      <c r="I21" s="228">
        <f>SUM('Design Budget:Manage Budget'!I21)</f>
        <v>0</v>
      </c>
      <c r="J21" s="15">
        <f>SUM('Design Budget:Manage Budget'!J21)</f>
        <v>0</v>
      </c>
      <c r="K21" s="228">
        <f>SUM('Design Budget:Manage Budget'!K21)</f>
        <v>0</v>
      </c>
      <c r="L21" s="15">
        <f>SUM('Design Budget:Manage Budget'!L21)</f>
        <v>0</v>
      </c>
      <c r="M21" s="228">
        <f>SUM('Design Budget:Manage Budget'!M21)</f>
        <v>0</v>
      </c>
      <c r="N21" s="15">
        <f>SUM('Design Budget:Manage Budget'!N21)</f>
        <v>0</v>
      </c>
      <c r="O21" s="228">
        <f>SUM('Design Budget:Manage Budget'!O21)</f>
        <v>0</v>
      </c>
      <c r="P21" s="15">
        <f>SUM('Design Budget:Manage Budget'!P21)</f>
        <v>0</v>
      </c>
      <c r="Q21" s="228">
        <f>SUM('Design Budget:Manage Budget'!Q21)</f>
        <v>0</v>
      </c>
      <c r="R21" s="15">
        <f>SUM('Design Budget:Manage Budget'!R21)</f>
        <v>0</v>
      </c>
      <c r="S21" s="228">
        <f>SUM('Design Budget:Manage Budget'!S21)</f>
        <v>0</v>
      </c>
      <c r="T21" s="15">
        <f>SUM('Design Budget:Manage Budget'!T21)</f>
        <v>0</v>
      </c>
      <c r="U21" s="228">
        <f>SUM('Design Budget:Manage Budget'!U21)</f>
        <v>0</v>
      </c>
      <c r="V21" s="15">
        <f>SUM('Design Budget:Manage Budget'!V21)</f>
        <v>0</v>
      </c>
      <c r="W21" s="228">
        <f>SUM('Design Budget:Manage Budget'!W21)</f>
        <v>0</v>
      </c>
      <c r="X21" s="15">
        <f>SUM('Design Budget:Manage Budget'!X21)</f>
        <v>0</v>
      </c>
      <c r="Y21" s="228">
        <f>SUM('Design Budget:Manage Budget'!Y21)</f>
        <v>0</v>
      </c>
      <c r="Z21" s="15">
        <f>SUM('Design Budget:Manage Budget'!Z21)</f>
        <v>0</v>
      </c>
      <c r="AA21" s="228">
        <f>SUM('Design Budget:Manage Budget'!AA21)</f>
        <v>0</v>
      </c>
      <c r="AB21" s="15">
        <f>SUM('Design Budget:Manage Budget'!AB21)</f>
        <v>0</v>
      </c>
      <c r="AC21" s="19">
        <f t="shared" si="0"/>
        <v>0</v>
      </c>
      <c r="AD21" s="28">
        <f t="shared" si="1"/>
        <v>0</v>
      </c>
      <c r="AE21" s="29">
        <f t="shared" si="2"/>
        <v>0</v>
      </c>
      <c r="AH21" s="168">
        <f t="shared" si="3"/>
        <v>0</v>
      </c>
      <c r="AI21" s="168">
        <f t="shared" si="4"/>
        <v>0</v>
      </c>
    </row>
    <row r="22" spans="1:35" ht="12.2" customHeight="1" x14ac:dyDescent="0.25">
      <c r="B22" s="203" t="str">
        <f>'Master Staff List'!C21</f>
        <v>TBD Staff Name 14</v>
      </c>
      <c r="C22" s="134"/>
      <c r="D22" s="40"/>
      <c r="E22" s="237">
        <f>SUM('Design Budget:Manage Budget'!E22)</f>
        <v>0</v>
      </c>
      <c r="F22" s="15">
        <f>SUM('Design Budget:Manage Budget'!F22)</f>
        <v>0</v>
      </c>
      <c r="G22" s="228">
        <f>SUM('Design Budget:Manage Budget'!G22)</f>
        <v>0</v>
      </c>
      <c r="H22" s="15">
        <f>SUM('Design Budget:Manage Budget'!H22)</f>
        <v>0</v>
      </c>
      <c r="I22" s="228">
        <f>SUM('Design Budget:Manage Budget'!I22)</f>
        <v>0</v>
      </c>
      <c r="J22" s="15">
        <f>SUM('Design Budget:Manage Budget'!J22)</f>
        <v>0</v>
      </c>
      <c r="K22" s="228">
        <f>SUM('Design Budget:Manage Budget'!K22)</f>
        <v>0</v>
      </c>
      <c r="L22" s="15">
        <f>SUM('Design Budget:Manage Budget'!L22)</f>
        <v>0</v>
      </c>
      <c r="M22" s="228">
        <f>SUM('Design Budget:Manage Budget'!M22)</f>
        <v>0</v>
      </c>
      <c r="N22" s="15">
        <f>SUM('Design Budget:Manage Budget'!N22)</f>
        <v>0</v>
      </c>
      <c r="O22" s="228">
        <f>SUM('Design Budget:Manage Budget'!O22)</f>
        <v>0</v>
      </c>
      <c r="P22" s="15">
        <f>SUM('Design Budget:Manage Budget'!P22)</f>
        <v>0</v>
      </c>
      <c r="Q22" s="228">
        <f>SUM('Design Budget:Manage Budget'!Q22)</f>
        <v>0</v>
      </c>
      <c r="R22" s="15">
        <f>SUM('Design Budget:Manage Budget'!R22)</f>
        <v>0</v>
      </c>
      <c r="S22" s="228">
        <f>SUM('Design Budget:Manage Budget'!S22)</f>
        <v>0</v>
      </c>
      <c r="T22" s="15">
        <f>SUM('Design Budget:Manage Budget'!T22)</f>
        <v>0</v>
      </c>
      <c r="U22" s="228">
        <f>SUM('Design Budget:Manage Budget'!U22)</f>
        <v>0</v>
      </c>
      <c r="V22" s="15">
        <f>SUM('Design Budget:Manage Budget'!V22)</f>
        <v>0</v>
      </c>
      <c r="W22" s="228">
        <f>SUM('Design Budget:Manage Budget'!W22)</f>
        <v>0</v>
      </c>
      <c r="X22" s="15">
        <f>SUM('Design Budget:Manage Budget'!X22)</f>
        <v>0</v>
      </c>
      <c r="Y22" s="228">
        <f>SUM('Design Budget:Manage Budget'!Y22)</f>
        <v>0</v>
      </c>
      <c r="Z22" s="15">
        <f>SUM('Design Budget:Manage Budget'!Z22)</f>
        <v>0</v>
      </c>
      <c r="AA22" s="228">
        <f>SUM('Design Budget:Manage Budget'!AA22)</f>
        <v>0</v>
      </c>
      <c r="AB22" s="15">
        <f>SUM('Design Budget:Manage Budget'!AB22)</f>
        <v>0</v>
      </c>
      <c r="AC22" s="19">
        <f t="shared" si="0"/>
        <v>0</v>
      </c>
      <c r="AD22" s="28">
        <f t="shared" si="1"/>
        <v>0</v>
      </c>
      <c r="AE22" s="29">
        <f t="shared" si="2"/>
        <v>0</v>
      </c>
      <c r="AH22" s="168">
        <f t="shared" si="3"/>
        <v>0</v>
      </c>
      <c r="AI22" s="168">
        <f t="shared" si="4"/>
        <v>0</v>
      </c>
    </row>
    <row r="23" spans="1:35" ht="12.2" customHeight="1" x14ac:dyDescent="0.25">
      <c r="A23" s="42"/>
      <c r="B23" s="203" t="str">
        <f>'Master Staff List'!C22</f>
        <v>TBD Staff Name 15</v>
      </c>
      <c r="C23" s="134"/>
      <c r="D23" s="40"/>
      <c r="E23" s="237">
        <f>SUM('Design Budget:Manage Budget'!E23)</f>
        <v>0</v>
      </c>
      <c r="F23" s="15">
        <f>SUM('Design Budget:Manage Budget'!F23)</f>
        <v>0</v>
      </c>
      <c r="G23" s="228">
        <f>SUM('Design Budget:Manage Budget'!G23)</f>
        <v>0</v>
      </c>
      <c r="H23" s="15">
        <f>SUM('Design Budget:Manage Budget'!H23)</f>
        <v>0</v>
      </c>
      <c r="I23" s="228">
        <f>SUM('Design Budget:Manage Budget'!I23)</f>
        <v>0</v>
      </c>
      <c r="J23" s="15">
        <f>SUM('Design Budget:Manage Budget'!J23)</f>
        <v>0</v>
      </c>
      <c r="K23" s="228">
        <f>SUM('Design Budget:Manage Budget'!K23)</f>
        <v>0</v>
      </c>
      <c r="L23" s="15">
        <f>SUM('Design Budget:Manage Budget'!L23)</f>
        <v>0</v>
      </c>
      <c r="M23" s="228">
        <f>SUM('Design Budget:Manage Budget'!M23)</f>
        <v>0</v>
      </c>
      <c r="N23" s="15">
        <f>SUM('Design Budget:Manage Budget'!N23)</f>
        <v>0</v>
      </c>
      <c r="O23" s="228">
        <f>SUM('Design Budget:Manage Budget'!O23)</f>
        <v>0</v>
      </c>
      <c r="P23" s="15">
        <f>SUM('Design Budget:Manage Budget'!P23)</f>
        <v>0</v>
      </c>
      <c r="Q23" s="228">
        <f>SUM('Design Budget:Manage Budget'!Q23)</f>
        <v>0</v>
      </c>
      <c r="R23" s="15">
        <f>SUM('Design Budget:Manage Budget'!R23)</f>
        <v>0</v>
      </c>
      <c r="S23" s="228">
        <f>SUM('Design Budget:Manage Budget'!S23)</f>
        <v>0</v>
      </c>
      <c r="T23" s="15">
        <f>SUM('Design Budget:Manage Budget'!T23)</f>
        <v>0</v>
      </c>
      <c r="U23" s="228">
        <f>SUM('Design Budget:Manage Budget'!U23)</f>
        <v>0</v>
      </c>
      <c r="V23" s="15">
        <f>SUM('Design Budget:Manage Budget'!V23)</f>
        <v>0</v>
      </c>
      <c r="W23" s="228">
        <f>SUM('Design Budget:Manage Budget'!W23)</f>
        <v>0</v>
      </c>
      <c r="X23" s="15">
        <f>SUM('Design Budget:Manage Budget'!X23)</f>
        <v>0</v>
      </c>
      <c r="Y23" s="228">
        <f>SUM('Design Budget:Manage Budget'!Y23)</f>
        <v>0</v>
      </c>
      <c r="Z23" s="15">
        <f>SUM('Design Budget:Manage Budget'!Z23)</f>
        <v>0</v>
      </c>
      <c r="AA23" s="228">
        <f>SUM('Design Budget:Manage Budget'!AA23)</f>
        <v>0</v>
      </c>
      <c r="AB23" s="15">
        <f>SUM('Design Budget:Manage Budget'!AB23)</f>
        <v>0</v>
      </c>
      <c r="AC23" s="19">
        <f t="shared" si="0"/>
        <v>0</v>
      </c>
      <c r="AD23" s="28">
        <f t="shared" si="1"/>
        <v>0</v>
      </c>
      <c r="AE23" s="29">
        <f t="shared" si="2"/>
        <v>0</v>
      </c>
      <c r="AH23" s="168">
        <f t="shared" si="3"/>
        <v>0</v>
      </c>
      <c r="AI23" s="168">
        <f t="shared" si="4"/>
        <v>0</v>
      </c>
    </row>
    <row r="24" spans="1:35" ht="12.2" customHeight="1" x14ac:dyDescent="0.25">
      <c r="A24" s="42"/>
      <c r="B24" s="203" t="str">
        <f>'Master Staff List'!C23</f>
        <v>TBD Staff Name 16</v>
      </c>
      <c r="C24" s="134"/>
      <c r="D24" s="40"/>
      <c r="E24" s="237">
        <f>SUM('Design Budget:Manage Budget'!E24)</f>
        <v>0</v>
      </c>
      <c r="F24" s="15">
        <f>SUM('Design Budget:Manage Budget'!F24)</f>
        <v>0</v>
      </c>
      <c r="G24" s="228">
        <f>SUM('Design Budget:Manage Budget'!G24)</f>
        <v>0</v>
      </c>
      <c r="H24" s="15">
        <f>SUM('Design Budget:Manage Budget'!H24)</f>
        <v>0</v>
      </c>
      <c r="I24" s="228">
        <f>SUM('Design Budget:Manage Budget'!I24)</f>
        <v>0</v>
      </c>
      <c r="J24" s="15">
        <f>SUM('Design Budget:Manage Budget'!J24)</f>
        <v>0</v>
      </c>
      <c r="K24" s="228">
        <f>SUM('Design Budget:Manage Budget'!K24)</f>
        <v>0</v>
      </c>
      <c r="L24" s="15">
        <f>SUM('Design Budget:Manage Budget'!L24)</f>
        <v>0</v>
      </c>
      <c r="M24" s="228">
        <f>SUM('Design Budget:Manage Budget'!M24)</f>
        <v>0</v>
      </c>
      <c r="N24" s="15">
        <f>SUM('Design Budget:Manage Budget'!N24)</f>
        <v>0</v>
      </c>
      <c r="O24" s="228">
        <f>SUM('Design Budget:Manage Budget'!O24)</f>
        <v>0</v>
      </c>
      <c r="P24" s="15">
        <f>SUM('Design Budget:Manage Budget'!P24)</f>
        <v>0</v>
      </c>
      <c r="Q24" s="228">
        <f>SUM('Design Budget:Manage Budget'!Q24)</f>
        <v>0</v>
      </c>
      <c r="R24" s="15">
        <f>SUM('Design Budget:Manage Budget'!R24)</f>
        <v>0</v>
      </c>
      <c r="S24" s="228">
        <f>SUM('Design Budget:Manage Budget'!S24)</f>
        <v>0</v>
      </c>
      <c r="T24" s="15">
        <f>SUM('Design Budget:Manage Budget'!T24)</f>
        <v>0</v>
      </c>
      <c r="U24" s="228">
        <f>SUM('Design Budget:Manage Budget'!U24)</f>
        <v>0</v>
      </c>
      <c r="V24" s="15">
        <f>SUM('Design Budget:Manage Budget'!V24)</f>
        <v>0</v>
      </c>
      <c r="W24" s="228">
        <f>SUM('Design Budget:Manage Budget'!W24)</f>
        <v>0</v>
      </c>
      <c r="X24" s="15">
        <f>SUM('Design Budget:Manage Budget'!X24)</f>
        <v>0</v>
      </c>
      <c r="Y24" s="228">
        <f>SUM('Design Budget:Manage Budget'!Y24)</f>
        <v>0</v>
      </c>
      <c r="Z24" s="15">
        <f>SUM('Design Budget:Manage Budget'!Z24)</f>
        <v>0</v>
      </c>
      <c r="AA24" s="228">
        <f>SUM('Design Budget:Manage Budget'!AA24)</f>
        <v>0</v>
      </c>
      <c r="AB24" s="15">
        <f>SUM('Design Budget:Manage Budget'!AB24)</f>
        <v>0</v>
      </c>
      <c r="AC24" s="19">
        <f t="shared" si="0"/>
        <v>0</v>
      </c>
      <c r="AD24" s="28">
        <f t="shared" si="1"/>
        <v>0</v>
      </c>
      <c r="AE24" s="29">
        <f t="shared" si="2"/>
        <v>0</v>
      </c>
      <c r="AH24" s="168">
        <f t="shared" si="3"/>
        <v>0</v>
      </c>
      <c r="AI24" s="168">
        <f t="shared" si="4"/>
        <v>0</v>
      </c>
    </row>
    <row r="25" spans="1:35" ht="12.2" customHeight="1" x14ac:dyDescent="0.25">
      <c r="A25" s="42"/>
      <c r="B25" s="203" t="str">
        <f>'Master Staff List'!C24</f>
        <v>TBD Staff Name 17</v>
      </c>
      <c r="C25" s="134"/>
      <c r="D25" s="40"/>
      <c r="E25" s="237">
        <f>SUM('Design Budget:Manage Budget'!E25)</f>
        <v>0</v>
      </c>
      <c r="F25" s="15">
        <f>SUM('Design Budget:Manage Budget'!F25)</f>
        <v>0</v>
      </c>
      <c r="G25" s="228">
        <f>SUM('Design Budget:Manage Budget'!G25)</f>
        <v>0</v>
      </c>
      <c r="H25" s="15">
        <f>SUM('Design Budget:Manage Budget'!H25)</f>
        <v>0</v>
      </c>
      <c r="I25" s="228">
        <f>SUM('Design Budget:Manage Budget'!I25)</f>
        <v>0</v>
      </c>
      <c r="J25" s="15">
        <f>SUM('Design Budget:Manage Budget'!J25)</f>
        <v>0</v>
      </c>
      <c r="K25" s="228">
        <f>SUM('Design Budget:Manage Budget'!K25)</f>
        <v>0</v>
      </c>
      <c r="L25" s="15">
        <f>SUM('Design Budget:Manage Budget'!L25)</f>
        <v>0</v>
      </c>
      <c r="M25" s="228">
        <f>SUM('Design Budget:Manage Budget'!M25)</f>
        <v>0</v>
      </c>
      <c r="N25" s="15">
        <f>SUM('Design Budget:Manage Budget'!N25)</f>
        <v>0</v>
      </c>
      <c r="O25" s="228">
        <f>SUM('Design Budget:Manage Budget'!O25)</f>
        <v>0</v>
      </c>
      <c r="P25" s="15">
        <f>SUM('Design Budget:Manage Budget'!P25)</f>
        <v>0</v>
      </c>
      <c r="Q25" s="228">
        <f>SUM('Design Budget:Manage Budget'!Q25)</f>
        <v>0</v>
      </c>
      <c r="R25" s="15">
        <f>SUM('Design Budget:Manage Budget'!R25)</f>
        <v>0</v>
      </c>
      <c r="S25" s="228">
        <f>SUM('Design Budget:Manage Budget'!S25)</f>
        <v>0</v>
      </c>
      <c r="T25" s="15">
        <f>SUM('Design Budget:Manage Budget'!T25)</f>
        <v>0</v>
      </c>
      <c r="U25" s="228">
        <f>SUM('Design Budget:Manage Budget'!U25)</f>
        <v>0</v>
      </c>
      <c r="V25" s="15">
        <f>SUM('Design Budget:Manage Budget'!V25)</f>
        <v>0</v>
      </c>
      <c r="W25" s="228">
        <f>SUM('Design Budget:Manage Budget'!W25)</f>
        <v>0</v>
      </c>
      <c r="X25" s="15">
        <f>SUM('Design Budget:Manage Budget'!X25)</f>
        <v>0</v>
      </c>
      <c r="Y25" s="228">
        <f>SUM('Design Budget:Manage Budget'!Y25)</f>
        <v>0</v>
      </c>
      <c r="Z25" s="15">
        <f>SUM('Design Budget:Manage Budget'!Z25)</f>
        <v>0</v>
      </c>
      <c r="AA25" s="228">
        <f>SUM('Design Budget:Manage Budget'!AA25)</f>
        <v>0</v>
      </c>
      <c r="AB25" s="15">
        <f>SUM('Design Budget:Manage Budget'!AB25)</f>
        <v>0</v>
      </c>
      <c r="AC25" s="19">
        <f t="shared" si="0"/>
        <v>0</v>
      </c>
      <c r="AD25" s="28">
        <f t="shared" si="1"/>
        <v>0</v>
      </c>
      <c r="AE25" s="29">
        <f t="shared" si="2"/>
        <v>0</v>
      </c>
      <c r="AH25" s="168">
        <f t="shared" si="3"/>
        <v>0</v>
      </c>
      <c r="AI25" s="168">
        <f t="shared" si="4"/>
        <v>0</v>
      </c>
    </row>
    <row r="26" spans="1:35" ht="12.2" customHeight="1" x14ac:dyDescent="0.25">
      <c r="A26" s="42"/>
      <c r="B26" s="203" t="str">
        <f>'Master Staff List'!C25</f>
        <v>TBD Staff Name 18</v>
      </c>
      <c r="C26" s="134"/>
      <c r="D26" s="40"/>
      <c r="E26" s="237">
        <f>SUM('Design Budget:Manage Budget'!E26)</f>
        <v>0</v>
      </c>
      <c r="F26" s="15">
        <f>SUM('Design Budget:Manage Budget'!F26)</f>
        <v>0</v>
      </c>
      <c r="G26" s="228">
        <f>SUM('Design Budget:Manage Budget'!G26)</f>
        <v>0</v>
      </c>
      <c r="H26" s="15">
        <f>SUM('Design Budget:Manage Budget'!H26)</f>
        <v>0</v>
      </c>
      <c r="I26" s="228">
        <f>SUM('Design Budget:Manage Budget'!I26)</f>
        <v>0</v>
      </c>
      <c r="J26" s="15">
        <f>SUM('Design Budget:Manage Budget'!J26)</f>
        <v>0</v>
      </c>
      <c r="K26" s="228">
        <f>SUM('Design Budget:Manage Budget'!K26)</f>
        <v>0</v>
      </c>
      <c r="L26" s="15">
        <f>SUM('Design Budget:Manage Budget'!L26)</f>
        <v>0</v>
      </c>
      <c r="M26" s="228">
        <f>SUM('Design Budget:Manage Budget'!M26)</f>
        <v>0</v>
      </c>
      <c r="N26" s="15">
        <f>SUM('Design Budget:Manage Budget'!N26)</f>
        <v>0</v>
      </c>
      <c r="O26" s="228">
        <f>SUM('Design Budget:Manage Budget'!O26)</f>
        <v>0</v>
      </c>
      <c r="P26" s="15">
        <f>SUM('Design Budget:Manage Budget'!P26)</f>
        <v>0</v>
      </c>
      <c r="Q26" s="228">
        <f>SUM('Design Budget:Manage Budget'!Q26)</f>
        <v>0</v>
      </c>
      <c r="R26" s="15">
        <f>SUM('Design Budget:Manage Budget'!R26)</f>
        <v>0</v>
      </c>
      <c r="S26" s="228">
        <f>SUM('Design Budget:Manage Budget'!S26)</f>
        <v>0</v>
      </c>
      <c r="T26" s="15">
        <f>SUM('Design Budget:Manage Budget'!T26)</f>
        <v>0</v>
      </c>
      <c r="U26" s="228">
        <f>SUM('Design Budget:Manage Budget'!U26)</f>
        <v>0</v>
      </c>
      <c r="V26" s="15">
        <f>SUM('Design Budget:Manage Budget'!V26)</f>
        <v>0</v>
      </c>
      <c r="W26" s="228">
        <f>SUM('Design Budget:Manage Budget'!W26)</f>
        <v>0</v>
      </c>
      <c r="X26" s="15">
        <f>SUM('Design Budget:Manage Budget'!X26)</f>
        <v>0</v>
      </c>
      <c r="Y26" s="228">
        <f>SUM('Design Budget:Manage Budget'!Y26)</f>
        <v>0</v>
      </c>
      <c r="Z26" s="15">
        <f>SUM('Design Budget:Manage Budget'!Z26)</f>
        <v>0</v>
      </c>
      <c r="AA26" s="228">
        <f>SUM('Design Budget:Manage Budget'!AA26)</f>
        <v>0</v>
      </c>
      <c r="AB26" s="15">
        <f>SUM('Design Budget:Manage Budget'!AB26)</f>
        <v>0</v>
      </c>
      <c r="AC26" s="19">
        <f t="shared" si="0"/>
        <v>0</v>
      </c>
      <c r="AD26" s="28">
        <f t="shared" si="1"/>
        <v>0</v>
      </c>
      <c r="AE26" s="29">
        <f t="shared" si="2"/>
        <v>0</v>
      </c>
      <c r="AH26" s="168">
        <f t="shared" si="3"/>
        <v>0</v>
      </c>
      <c r="AI26" s="168">
        <f t="shared" si="4"/>
        <v>0</v>
      </c>
    </row>
    <row r="27" spans="1:35" ht="12.2" customHeight="1" x14ac:dyDescent="0.25">
      <c r="A27" s="42"/>
      <c r="B27" s="203" t="str">
        <f>'Master Staff List'!C26</f>
        <v>TBD Staff Name 19</v>
      </c>
      <c r="C27" s="134"/>
      <c r="D27" s="40"/>
      <c r="E27" s="237">
        <f>SUM('Design Budget:Manage Budget'!E27)</f>
        <v>0</v>
      </c>
      <c r="F27" s="15">
        <f>SUM('Design Budget:Manage Budget'!F27)</f>
        <v>0</v>
      </c>
      <c r="G27" s="228">
        <f>SUM('Design Budget:Manage Budget'!G27)</f>
        <v>0</v>
      </c>
      <c r="H27" s="15">
        <f>SUM('Design Budget:Manage Budget'!H27)</f>
        <v>0</v>
      </c>
      <c r="I27" s="228">
        <f>SUM('Design Budget:Manage Budget'!I27)</f>
        <v>0</v>
      </c>
      <c r="J27" s="15">
        <f>SUM('Design Budget:Manage Budget'!J27)</f>
        <v>0</v>
      </c>
      <c r="K27" s="228">
        <f>SUM('Design Budget:Manage Budget'!K27)</f>
        <v>0</v>
      </c>
      <c r="L27" s="15">
        <f>SUM('Design Budget:Manage Budget'!L27)</f>
        <v>0</v>
      </c>
      <c r="M27" s="228">
        <f>SUM('Design Budget:Manage Budget'!M27)</f>
        <v>0</v>
      </c>
      <c r="N27" s="15">
        <f>SUM('Design Budget:Manage Budget'!N27)</f>
        <v>0</v>
      </c>
      <c r="O27" s="228">
        <f>SUM('Design Budget:Manage Budget'!O27)</f>
        <v>0</v>
      </c>
      <c r="P27" s="15">
        <f>SUM('Design Budget:Manage Budget'!P27)</f>
        <v>0</v>
      </c>
      <c r="Q27" s="228">
        <f>SUM('Design Budget:Manage Budget'!Q27)</f>
        <v>0</v>
      </c>
      <c r="R27" s="15">
        <f>SUM('Design Budget:Manage Budget'!R27)</f>
        <v>0</v>
      </c>
      <c r="S27" s="228">
        <f>SUM('Design Budget:Manage Budget'!S27)</f>
        <v>0</v>
      </c>
      <c r="T27" s="15">
        <f>SUM('Design Budget:Manage Budget'!T27)</f>
        <v>0</v>
      </c>
      <c r="U27" s="228">
        <f>SUM('Design Budget:Manage Budget'!U27)</f>
        <v>0</v>
      </c>
      <c r="V27" s="15">
        <f>SUM('Design Budget:Manage Budget'!V27)</f>
        <v>0</v>
      </c>
      <c r="W27" s="228">
        <f>SUM('Design Budget:Manage Budget'!W27)</f>
        <v>0</v>
      </c>
      <c r="X27" s="15">
        <f>SUM('Design Budget:Manage Budget'!X27)</f>
        <v>0</v>
      </c>
      <c r="Y27" s="228">
        <f>SUM('Design Budget:Manage Budget'!Y27)</f>
        <v>0</v>
      </c>
      <c r="Z27" s="15">
        <f>SUM('Design Budget:Manage Budget'!Z27)</f>
        <v>0</v>
      </c>
      <c r="AA27" s="228">
        <f>SUM('Design Budget:Manage Budget'!AA27)</f>
        <v>0</v>
      </c>
      <c r="AB27" s="15">
        <f>SUM('Design Budget:Manage Budget'!AB27)</f>
        <v>0</v>
      </c>
      <c r="AC27" s="19">
        <f t="shared" si="0"/>
        <v>0</v>
      </c>
      <c r="AD27" s="28">
        <f t="shared" si="1"/>
        <v>0</v>
      </c>
      <c r="AE27" s="29">
        <f t="shared" si="2"/>
        <v>0</v>
      </c>
      <c r="AH27" s="168">
        <f t="shared" si="3"/>
        <v>0</v>
      </c>
      <c r="AI27" s="168">
        <f t="shared" si="4"/>
        <v>0</v>
      </c>
    </row>
    <row r="28" spans="1:35" ht="12.2" customHeight="1" x14ac:dyDescent="0.25">
      <c r="A28" s="42"/>
      <c r="B28" s="203" t="str">
        <f>'Master Staff List'!C27</f>
        <v>TBD Staff Name 20</v>
      </c>
      <c r="C28" s="134"/>
      <c r="D28" s="40"/>
      <c r="E28" s="237">
        <f>SUM('Design Budget:Manage Budget'!E28)</f>
        <v>0</v>
      </c>
      <c r="F28" s="15">
        <f>SUM('Design Budget:Manage Budget'!F28)</f>
        <v>0</v>
      </c>
      <c r="G28" s="228">
        <f>SUM('Design Budget:Manage Budget'!G28)</f>
        <v>0</v>
      </c>
      <c r="H28" s="15">
        <f>SUM('Design Budget:Manage Budget'!H28)</f>
        <v>0</v>
      </c>
      <c r="I28" s="228">
        <f>SUM('Design Budget:Manage Budget'!I28)</f>
        <v>0</v>
      </c>
      <c r="J28" s="15">
        <f>SUM('Design Budget:Manage Budget'!J28)</f>
        <v>0</v>
      </c>
      <c r="K28" s="228">
        <f>SUM('Design Budget:Manage Budget'!K28)</f>
        <v>0</v>
      </c>
      <c r="L28" s="15">
        <f>SUM('Design Budget:Manage Budget'!L28)</f>
        <v>0</v>
      </c>
      <c r="M28" s="228">
        <f>SUM('Design Budget:Manage Budget'!M28)</f>
        <v>0</v>
      </c>
      <c r="N28" s="15">
        <f>SUM('Design Budget:Manage Budget'!N28)</f>
        <v>0</v>
      </c>
      <c r="O28" s="228">
        <f>SUM('Design Budget:Manage Budget'!O28)</f>
        <v>0</v>
      </c>
      <c r="P28" s="15">
        <f>SUM('Design Budget:Manage Budget'!P28)</f>
        <v>0</v>
      </c>
      <c r="Q28" s="228">
        <f>SUM('Design Budget:Manage Budget'!Q28)</f>
        <v>0</v>
      </c>
      <c r="R28" s="15">
        <f>SUM('Design Budget:Manage Budget'!R28)</f>
        <v>0</v>
      </c>
      <c r="S28" s="228">
        <f>SUM('Design Budget:Manage Budget'!S28)</f>
        <v>0</v>
      </c>
      <c r="T28" s="15">
        <f>SUM('Design Budget:Manage Budget'!T28)</f>
        <v>0</v>
      </c>
      <c r="U28" s="228">
        <f>SUM('Design Budget:Manage Budget'!U28)</f>
        <v>0</v>
      </c>
      <c r="V28" s="15">
        <f>SUM('Design Budget:Manage Budget'!V28)</f>
        <v>0</v>
      </c>
      <c r="W28" s="228">
        <f>SUM('Design Budget:Manage Budget'!W28)</f>
        <v>0</v>
      </c>
      <c r="X28" s="15">
        <f>SUM('Design Budget:Manage Budget'!X28)</f>
        <v>0</v>
      </c>
      <c r="Y28" s="228">
        <f>SUM('Design Budget:Manage Budget'!Y28)</f>
        <v>0</v>
      </c>
      <c r="Z28" s="15">
        <f>SUM('Design Budget:Manage Budget'!Z28)</f>
        <v>0</v>
      </c>
      <c r="AA28" s="228">
        <f>SUM('Design Budget:Manage Budget'!AA28)</f>
        <v>0</v>
      </c>
      <c r="AB28" s="15">
        <f>SUM('Design Budget:Manage Budget'!AB28)</f>
        <v>0</v>
      </c>
      <c r="AC28" s="19">
        <f t="shared" si="0"/>
        <v>0</v>
      </c>
      <c r="AD28" s="28">
        <f t="shared" si="1"/>
        <v>0</v>
      </c>
      <c r="AE28" s="29">
        <f t="shared" si="2"/>
        <v>0</v>
      </c>
      <c r="AH28" s="168">
        <f t="shared" si="3"/>
        <v>0</v>
      </c>
      <c r="AI28" s="168">
        <f t="shared" si="4"/>
        <v>0</v>
      </c>
    </row>
    <row r="29" spans="1:35" ht="12.2" customHeight="1" x14ac:dyDescent="0.25">
      <c r="A29" s="42"/>
      <c r="B29" s="203" t="str">
        <f>'Master Staff List'!C28</f>
        <v>TBD Staff Name 21</v>
      </c>
      <c r="C29" s="134"/>
      <c r="D29" s="40"/>
      <c r="E29" s="237">
        <f>SUM('Design Budget:Manage Budget'!E29)</f>
        <v>0</v>
      </c>
      <c r="F29" s="15">
        <f>SUM('Design Budget:Manage Budget'!F29)</f>
        <v>0</v>
      </c>
      <c r="G29" s="228">
        <f>SUM('Design Budget:Manage Budget'!G29)</f>
        <v>0</v>
      </c>
      <c r="H29" s="15">
        <f>SUM('Design Budget:Manage Budget'!H29)</f>
        <v>0</v>
      </c>
      <c r="I29" s="228">
        <f>SUM('Design Budget:Manage Budget'!I29)</f>
        <v>0</v>
      </c>
      <c r="J29" s="15">
        <f>SUM('Design Budget:Manage Budget'!J29)</f>
        <v>0</v>
      </c>
      <c r="K29" s="228">
        <f>SUM('Design Budget:Manage Budget'!K29)</f>
        <v>0</v>
      </c>
      <c r="L29" s="15">
        <f>SUM('Design Budget:Manage Budget'!L29)</f>
        <v>0</v>
      </c>
      <c r="M29" s="228">
        <f>SUM('Design Budget:Manage Budget'!M29)</f>
        <v>0</v>
      </c>
      <c r="N29" s="15">
        <f>SUM('Design Budget:Manage Budget'!N29)</f>
        <v>0</v>
      </c>
      <c r="O29" s="228">
        <f>SUM('Design Budget:Manage Budget'!O29)</f>
        <v>0</v>
      </c>
      <c r="P29" s="15">
        <f>SUM('Design Budget:Manage Budget'!P29)</f>
        <v>0</v>
      </c>
      <c r="Q29" s="228">
        <f>SUM('Design Budget:Manage Budget'!Q29)</f>
        <v>0</v>
      </c>
      <c r="R29" s="15">
        <f>SUM('Design Budget:Manage Budget'!R29)</f>
        <v>0</v>
      </c>
      <c r="S29" s="228">
        <f>SUM('Design Budget:Manage Budget'!S29)</f>
        <v>0</v>
      </c>
      <c r="T29" s="15">
        <f>SUM('Design Budget:Manage Budget'!T29)</f>
        <v>0</v>
      </c>
      <c r="U29" s="228">
        <f>SUM('Design Budget:Manage Budget'!U29)</f>
        <v>0</v>
      </c>
      <c r="V29" s="15">
        <f>SUM('Design Budget:Manage Budget'!V29)</f>
        <v>0</v>
      </c>
      <c r="W29" s="228">
        <f>SUM('Design Budget:Manage Budget'!W29)</f>
        <v>0</v>
      </c>
      <c r="X29" s="15">
        <f>SUM('Design Budget:Manage Budget'!X29)</f>
        <v>0</v>
      </c>
      <c r="Y29" s="228">
        <f>SUM('Design Budget:Manage Budget'!Y29)</f>
        <v>0</v>
      </c>
      <c r="Z29" s="15">
        <f>SUM('Design Budget:Manage Budget'!Z29)</f>
        <v>0</v>
      </c>
      <c r="AA29" s="228">
        <f>SUM('Design Budget:Manage Budget'!AA29)</f>
        <v>0</v>
      </c>
      <c r="AB29" s="15">
        <f>SUM('Design Budget:Manage Budget'!AB29)</f>
        <v>0</v>
      </c>
      <c r="AC29" s="19">
        <f t="shared" si="0"/>
        <v>0</v>
      </c>
      <c r="AD29" s="28">
        <f t="shared" si="1"/>
        <v>0</v>
      </c>
      <c r="AE29" s="29">
        <f t="shared" si="2"/>
        <v>0</v>
      </c>
      <c r="AH29" s="168">
        <f t="shared" si="3"/>
        <v>0</v>
      </c>
      <c r="AI29" s="168">
        <f t="shared" si="4"/>
        <v>0</v>
      </c>
    </row>
    <row r="30" spans="1:35" ht="12.2" customHeight="1" x14ac:dyDescent="0.25">
      <c r="A30" s="42"/>
      <c r="B30" s="203" t="str">
        <f>'Master Staff List'!C29</f>
        <v>TBD Staff Name 22</v>
      </c>
      <c r="C30" s="134"/>
      <c r="D30" s="40"/>
      <c r="E30" s="237">
        <f>SUM('Design Budget:Manage Budget'!E30)</f>
        <v>0</v>
      </c>
      <c r="F30" s="15">
        <f>SUM('Design Budget:Manage Budget'!F30)</f>
        <v>0</v>
      </c>
      <c r="G30" s="228">
        <f>SUM('Design Budget:Manage Budget'!G30)</f>
        <v>0</v>
      </c>
      <c r="H30" s="15">
        <f>SUM('Design Budget:Manage Budget'!H30)</f>
        <v>0</v>
      </c>
      <c r="I30" s="228">
        <f>SUM('Design Budget:Manage Budget'!I30)</f>
        <v>0</v>
      </c>
      <c r="J30" s="15">
        <f>SUM('Design Budget:Manage Budget'!J30)</f>
        <v>0</v>
      </c>
      <c r="K30" s="228">
        <f>SUM('Design Budget:Manage Budget'!K30)</f>
        <v>0</v>
      </c>
      <c r="L30" s="15">
        <f>SUM('Design Budget:Manage Budget'!L30)</f>
        <v>0</v>
      </c>
      <c r="M30" s="228">
        <f>SUM('Design Budget:Manage Budget'!M30)</f>
        <v>0</v>
      </c>
      <c r="N30" s="15">
        <f>SUM('Design Budget:Manage Budget'!N30)</f>
        <v>0</v>
      </c>
      <c r="O30" s="228">
        <f>SUM('Design Budget:Manage Budget'!O30)</f>
        <v>0</v>
      </c>
      <c r="P30" s="15">
        <f>SUM('Design Budget:Manage Budget'!P30)</f>
        <v>0</v>
      </c>
      <c r="Q30" s="228">
        <f>SUM('Design Budget:Manage Budget'!Q30)</f>
        <v>0</v>
      </c>
      <c r="R30" s="15">
        <f>SUM('Design Budget:Manage Budget'!R30)</f>
        <v>0</v>
      </c>
      <c r="S30" s="228">
        <f>SUM('Design Budget:Manage Budget'!S30)</f>
        <v>0</v>
      </c>
      <c r="T30" s="15">
        <f>SUM('Design Budget:Manage Budget'!T30)</f>
        <v>0</v>
      </c>
      <c r="U30" s="228">
        <f>SUM('Design Budget:Manage Budget'!U30)</f>
        <v>0</v>
      </c>
      <c r="V30" s="15">
        <f>SUM('Design Budget:Manage Budget'!V30)</f>
        <v>0</v>
      </c>
      <c r="W30" s="228">
        <f>SUM('Design Budget:Manage Budget'!W30)</f>
        <v>0</v>
      </c>
      <c r="X30" s="15">
        <f>SUM('Design Budget:Manage Budget'!X30)</f>
        <v>0</v>
      </c>
      <c r="Y30" s="228">
        <f>SUM('Design Budget:Manage Budget'!Y30)</f>
        <v>0</v>
      </c>
      <c r="Z30" s="15">
        <f>SUM('Design Budget:Manage Budget'!Z30)</f>
        <v>0</v>
      </c>
      <c r="AA30" s="228">
        <f>SUM('Design Budget:Manage Budget'!AA30)</f>
        <v>0</v>
      </c>
      <c r="AB30" s="15">
        <f>SUM('Design Budget:Manage Budget'!AB30)</f>
        <v>0</v>
      </c>
      <c r="AC30" s="19">
        <f t="shared" si="0"/>
        <v>0</v>
      </c>
      <c r="AD30" s="28">
        <f t="shared" si="1"/>
        <v>0</v>
      </c>
      <c r="AE30" s="29">
        <f t="shared" si="2"/>
        <v>0</v>
      </c>
      <c r="AH30" s="168">
        <f t="shared" si="3"/>
        <v>0</v>
      </c>
      <c r="AI30" s="168">
        <f t="shared" si="4"/>
        <v>0</v>
      </c>
    </row>
    <row r="31" spans="1:35" ht="12.2" customHeight="1" x14ac:dyDescent="0.25">
      <c r="A31" s="42"/>
      <c r="B31" s="203" t="str">
        <f>'Master Staff List'!C30</f>
        <v>TBD Staff Name 23</v>
      </c>
      <c r="C31" s="134"/>
      <c r="D31" s="40"/>
      <c r="E31" s="237">
        <f>SUM('Design Budget:Manage Budget'!E31)</f>
        <v>0</v>
      </c>
      <c r="F31" s="15">
        <f>SUM('Design Budget:Manage Budget'!F31)</f>
        <v>0</v>
      </c>
      <c r="G31" s="228">
        <f>SUM('Design Budget:Manage Budget'!G31)</f>
        <v>0</v>
      </c>
      <c r="H31" s="15">
        <f>SUM('Design Budget:Manage Budget'!H31)</f>
        <v>0</v>
      </c>
      <c r="I31" s="228">
        <f>SUM('Design Budget:Manage Budget'!I31)</f>
        <v>0</v>
      </c>
      <c r="J31" s="15">
        <f>SUM('Design Budget:Manage Budget'!J31)</f>
        <v>0</v>
      </c>
      <c r="K31" s="228">
        <f>SUM('Design Budget:Manage Budget'!K31)</f>
        <v>0</v>
      </c>
      <c r="L31" s="15">
        <f>SUM('Design Budget:Manage Budget'!L31)</f>
        <v>0</v>
      </c>
      <c r="M31" s="228">
        <f>SUM('Design Budget:Manage Budget'!M31)</f>
        <v>0</v>
      </c>
      <c r="N31" s="15">
        <f>SUM('Design Budget:Manage Budget'!N31)</f>
        <v>0</v>
      </c>
      <c r="O31" s="228">
        <f>SUM('Design Budget:Manage Budget'!O31)</f>
        <v>0</v>
      </c>
      <c r="P31" s="15">
        <f>SUM('Design Budget:Manage Budget'!P31)</f>
        <v>0</v>
      </c>
      <c r="Q31" s="228">
        <f>SUM('Design Budget:Manage Budget'!Q31)</f>
        <v>0</v>
      </c>
      <c r="R31" s="15">
        <f>SUM('Design Budget:Manage Budget'!R31)</f>
        <v>0</v>
      </c>
      <c r="S31" s="228">
        <f>SUM('Design Budget:Manage Budget'!S31)</f>
        <v>0</v>
      </c>
      <c r="T31" s="15">
        <f>SUM('Design Budget:Manage Budget'!T31)</f>
        <v>0</v>
      </c>
      <c r="U31" s="228">
        <f>SUM('Design Budget:Manage Budget'!U31)</f>
        <v>0</v>
      </c>
      <c r="V31" s="15">
        <f>SUM('Design Budget:Manage Budget'!V31)</f>
        <v>0</v>
      </c>
      <c r="W31" s="228">
        <f>SUM('Design Budget:Manage Budget'!W31)</f>
        <v>0</v>
      </c>
      <c r="X31" s="15">
        <f>SUM('Design Budget:Manage Budget'!X31)</f>
        <v>0</v>
      </c>
      <c r="Y31" s="228">
        <f>SUM('Design Budget:Manage Budget'!Y31)</f>
        <v>0</v>
      </c>
      <c r="Z31" s="15">
        <f>SUM('Design Budget:Manage Budget'!Z31)</f>
        <v>0</v>
      </c>
      <c r="AA31" s="228">
        <f>SUM('Design Budget:Manage Budget'!AA31)</f>
        <v>0</v>
      </c>
      <c r="AB31" s="15">
        <f>SUM('Design Budget:Manage Budget'!AB31)</f>
        <v>0</v>
      </c>
      <c r="AC31" s="19">
        <f t="shared" si="0"/>
        <v>0</v>
      </c>
      <c r="AD31" s="28">
        <f t="shared" si="1"/>
        <v>0</v>
      </c>
      <c r="AE31" s="29">
        <f t="shared" si="2"/>
        <v>0</v>
      </c>
      <c r="AH31" s="168">
        <f t="shared" si="3"/>
        <v>0</v>
      </c>
      <c r="AI31" s="168">
        <f t="shared" si="4"/>
        <v>0</v>
      </c>
    </row>
    <row r="32" spans="1:35" ht="12" customHeight="1" x14ac:dyDescent="0.25">
      <c r="A32" s="42"/>
      <c r="B32" s="203" t="str">
        <f>'Master Staff List'!C31</f>
        <v>TBD Staff Name 24</v>
      </c>
      <c r="C32" s="134"/>
      <c r="D32" s="40"/>
      <c r="E32" s="237">
        <f>SUM('Design Budget:Manage Budget'!E32)</f>
        <v>0</v>
      </c>
      <c r="F32" s="15">
        <f>SUM('Design Budget:Manage Budget'!F32)</f>
        <v>0</v>
      </c>
      <c r="G32" s="228">
        <f>SUM('Design Budget:Manage Budget'!G32)</f>
        <v>0</v>
      </c>
      <c r="H32" s="15">
        <f>SUM('Design Budget:Manage Budget'!H32)</f>
        <v>0</v>
      </c>
      <c r="I32" s="228">
        <f>SUM('Design Budget:Manage Budget'!I32)</f>
        <v>0</v>
      </c>
      <c r="J32" s="15">
        <f>SUM('Design Budget:Manage Budget'!J32)</f>
        <v>0</v>
      </c>
      <c r="K32" s="228">
        <f>SUM('Design Budget:Manage Budget'!K32)</f>
        <v>0</v>
      </c>
      <c r="L32" s="15">
        <f>SUM('Design Budget:Manage Budget'!L32)</f>
        <v>0</v>
      </c>
      <c r="M32" s="228">
        <f>SUM('Design Budget:Manage Budget'!M32)</f>
        <v>0</v>
      </c>
      <c r="N32" s="15">
        <f>SUM('Design Budget:Manage Budget'!N32)</f>
        <v>0</v>
      </c>
      <c r="O32" s="228">
        <f>SUM('Design Budget:Manage Budget'!O32)</f>
        <v>0</v>
      </c>
      <c r="P32" s="15">
        <f>SUM('Design Budget:Manage Budget'!P32)</f>
        <v>0</v>
      </c>
      <c r="Q32" s="228">
        <f>SUM('Design Budget:Manage Budget'!Q32)</f>
        <v>0</v>
      </c>
      <c r="R32" s="15">
        <f>SUM('Design Budget:Manage Budget'!R32)</f>
        <v>0</v>
      </c>
      <c r="S32" s="228">
        <f>SUM('Design Budget:Manage Budget'!S32)</f>
        <v>0</v>
      </c>
      <c r="T32" s="15">
        <f>SUM('Design Budget:Manage Budget'!T32)</f>
        <v>0</v>
      </c>
      <c r="U32" s="228">
        <f>SUM('Design Budget:Manage Budget'!U32)</f>
        <v>0</v>
      </c>
      <c r="V32" s="15">
        <f>SUM('Design Budget:Manage Budget'!V32)</f>
        <v>0</v>
      </c>
      <c r="W32" s="228">
        <f>SUM('Design Budget:Manage Budget'!W32)</f>
        <v>0</v>
      </c>
      <c r="X32" s="15">
        <f>SUM('Design Budget:Manage Budget'!X32)</f>
        <v>0</v>
      </c>
      <c r="Y32" s="228">
        <f>SUM('Design Budget:Manage Budget'!Y32)</f>
        <v>0</v>
      </c>
      <c r="Z32" s="15">
        <f>SUM('Design Budget:Manage Budget'!Z32)</f>
        <v>0</v>
      </c>
      <c r="AA32" s="228">
        <f>SUM('Design Budget:Manage Budget'!AA32)</f>
        <v>0</v>
      </c>
      <c r="AB32" s="15">
        <f>SUM('Design Budget:Manage Budget'!AB32)</f>
        <v>0</v>
      </c>
      <c r="AC32" s="19">
        <f t="shared" si="0"/>
        <v>0</v>
      </c>
      <c r="AD32" s="28">
        <f t="shared" si="1"/>
        <v>0</v>
      </c>
      <c r="AE32" s="29">
        <f t="shared" si="2"/>
        <v>0</v>
      </c>
      <c r="AH32" s="168">
        <f t="shared" si="3"/>
        <v>0</v>
      </c>
      <c r="AI32" s="168">
        <f t="shared" si="4"/>
        <v>0</v>
      </c>
    </row>
    <row r="33" spans="1:35" ht="12.2" customHeight="1" x14ac:dyDescent="0.25">
      <c r="A33" s="42"/>
      <c r="B33" s="203" t="str">
        <f>'Master Staff List'!C32</f>
        <v>TBD Staff Name 25</v>
      </c>
      <c r="C33" s="134"/>
      <c r="D33" s="40"/>
      <c r="E33" s="237">
        <f>SUM('Design Budget:Manage Budget'!E33)</f>
        <v>0</v>
      </c>
      <c r="F33" s="15">
        <f>SUM('Design Budget:Manage Budget'!F33)</f>
        <v>0</v>
      </c>
      <c r="G33" s="228">
        <f>SUM('Design Budget:Manage Budget'!G33)</f>
        <v>0</v>
      </c>
      <c r="H33" s="15">
        <f>SUM('Design Budget:Manage Budget'!H33)</f>
        <v>0</v>
      </c>
      <c r="I33" s="228">
        <f>SUM('Design Budget:Manage Budget'!I33)</f>
        <v>0</v>
      </c>
      <c r="J33" s="15">
        <f>SUM('Design Budget:Manage Budget'!J33)</f>
        <v>0</v>
      </c>
      <c r="K33" s="228">
        <f>SUM('Design Budget:Manage Budget'!K33)</f>
        <v>0</v>
      </c>
      <c r="L33" s="15">
        <f>SUM('Design Budget:Manage Budget'!L33)</f>
        <v>0</v>
      </c>
      <c r="M33" s="228">
        <f>SUM('Design Budget:Manage Budget'!M33)</f>
        <v>0</v>
      </c>
      <c r="N33" s="15">
        <f>SUM('Design Budget:Manage Budget'!N33)</f>
        <v>0</v>
      </c>
      <c r="O33" s="228">
        <f>SUM('Design Budget:Manage Budget'!O33)</f>
        <v>0</v>
      </c>
      <c r="P33" s="15">
        <f>SUM('Design Budget:Manage Budget'!P33)</f>
        <v>0</v>
      </c>
      <c r="Q33" s="228">
        <f>SUM('Design Budget:Manage Budget'!Q33)</f>
        <v>0</v>
      </c>
      <c r="R33" s="15">
        <f>SUM('Design Budget:Manage Budget'!R33)</f>
        <v>0</v>
      </c>
      <c r="S33" s="228">
        <f>SUM('Design Budget:Manage Budget'!S33)</f>
        <v>0</v>
      </c>
      <c r="T33" s="15">
        <f>SUM('Design Budget:Manage Budget'!T33)</f>
        <v>0</v>
      </c>
      <c r="U33" s="228">
        <f>SUM('Design Budget:Manage Budget'!U33)</f>
        <v>0</v>
      </c>
      <c r="V33" s="15">
        <f>SUM('Design Budget:Manage Budget'!V33)</f>
        <v>0</v>
      </c>
      <c r="W33" s="228">
        <f>SUM('Design Budget:Manage Budget'!W33)</f>
        <v>0</v>
      </c>
      <c r="X33" s="15">
        <f>SUM('Design Budget:Manage Budget'!X33)</f>
        <v>0</v>
      </c>
      <c r="Y33" s="228">
        <f>SUM('Design Budget:Manage Budget'!Y33)</f>
        <v>0</v>
      </c>
      <c r="Z33" s="15">
        <f>SUM('Design Budget:Manage Budget'!Z33)</f>
        <v>0</v>
      </c>
      <c r="AA33" s="228">
        <f>SUM('Design Budget:Manage Budget'!AA33)</f>
        <v>0</v>
      </c>
      <c r="AB33" s="15">
        <f>SUM('Design Budget:Manage Budget'!AB33)</f>
        <v>0</v>
      </c>
      <c r="AC33" s="19">
        <f t="shared" si="0"/>
        <v>0</v>
      </c>
      <c r="AD33" s="28">
        <f t="shared" si="1"/>
        <v>0</v>
      </c>
      <c r="AE33" s="29">
        <f t="shared" si="2"/>
        <v>0</v>
      </c>
      <c r="AH33" s="168">
        <f t="shared" si="3"/>
        <v>0</v>
      </c>
      <c r="AI33" s="168">
        <f t="shared" si="4"/>
        <v>0</v>
      </c>
    </row>
    <row r="34" spans="1:35" ht="12.2" customHeight="1" x14ac:dyDescent="0.25">
      <c r="A34" s="42"/>
      <c r="B34" s="203" t="str">
        <f>'Master Staff List'!C33</f>
        <v>TBD Staff Name 26</v>
      </c>
      <c r="C34" s="134"/>
      <c r="D34" s="40"/>
      <c r="E34" s="237">
        <f>SUM('Design Budget:Manage Budget'!E34)</f>
        <v>0</v>
      </c>
      <c r="F34" s="15">
        <f>SUM('Design Budget:Manage Budget'!F34)</f>
        <v>0</v>
      </c>
      <c r="G34" s="228">
        <f>SUM('Design Budget:Manage Budget'!G34)</f>
        <v>0</v>
      </c>
      <c r="H34" s="15">
        <f>SUM('Design Budget:Manage Budget'!H34)</f>
        <v>0</v>
      </c>
      <c r="I34" s="228">
        <f>SUM('Design Budget:Manage Budget'!I34)</f>
        <v>0</v>
      </c>
      <c r="J34" s="15">
        <f>SUM('Design Budget:Manage Budget'!J34)</f>
        <v>0</v>
      </c>
      <c r="K34" s="228">
        <f>SUM('Design Budget:Manage Budget'!K34)</f>
        <v>0</v>
      </c>
      <c r="L34" s="15">
        <f>SUM('Design Budget:Manage Budget'!L34)</f>
        <v>0</v>
      </c>
      <c r="M34" s="228">
        <f>SUM('Design Budget:Manage Budget'!M34)</f>
        <v>0</v>
      </c>
      <c r="N34" s="15">
        <f>SUM('Design Budget:Manage Budget'!N34)</f>
        <v>0</v>
      </c>
      <c r="O34" s="228">
        <f>SUM('Design Budget:Manage Budget'!O34)</f>
        <v>0</v>
      </c>
      <c r="P34" s="15">
        <f>SUM('Design Budget:Manage Budget'!P34)</f>
        <v>0</v>
      </c>
      <c r="Q34" s="228">
        <f>SUM('Design Budget:Manage Budget'!Q34)</f>
        <v>0</v>
      </c>
      <c r="R34" s="15">
        <f>SUM('Design Budget:Manage Budget'!R34)</f>
        <v>0</v>
      </c>
      <c r="S34" s="228">
        <f>SUM('Design Budget:Manage Budget'!S34)</f>
        <v>0</v>
      </c>
      <c r="T34" s="15">
        <f>SUM('Design Budget:Manage Budget'!T34)</f>
        <v>0</v>
      </c>
      <c r="U34" s="228">
        <f>SUM('Design Budget:Manage Budget'!U34)</f>
        <v>0</v>
      </c>
      <c r="V34" s="15">
        <f>SUM('Design Budget:Manage Budget'!V34)</f>
        <v>0</v>
      </c>
      <c r="W34" s="228">
        <f>SUM('Design Budget:Manage Budget'!W34)</f>
        <v>0</v>
      </c>
      <c r="X34" s="15">
        <f>SUM('Design Budget:Manage Budget'!X34)</f>
        <v>0</v>
      </c>
      <c r="Y34" s="228">
        <f>SUM('Design Budget:Manage Budget'!Y34)</f>
        <v>0</v>
      </c>
      <c r="Z34" s="15">
        <f>SUM('Design Budget:Manage Budget'!Z34)</f>
        <v>0</v>
      </c>
      <c r="AA34" s="228">
        <f>SUM('Design Budget:Manage Budget'!AA34)</f>
        <v>0</v>
      </c>
      <c r="AB34" s="15">
        <f>SUM('Design Budget:Manage Budget'!AB34)</f>
        <v>0</v>
      </c>
      <c r="AC34" s="19">
        <f t="shared" si="0"/>
        <v>0</v>
      </c>
      <c r="AD34" s="28">
        <f t="shared" si="1"/>
        <v>0</v>
      </c>
      <c r="AE34" s="29">
        <f t="shared" si="2"/>
        <v>0</v>
      </c>
      <c r="AH34" s="168">
        <f t="shared" si="3"/>
        <v>0</v>
      </c>
      <c r="AI34" s="168">
        <f t="shared" si="4"/>
        <v>0</v>
      </c>
    </row>
    <row r="35" spans="1:35" ht="12.2" customHeight="1" x14ac:dyDescent="0.25">
      <c r="A35" s="42"/>
      <c r="B35" s="203" t="str">
        <f>'Master Staff List'!C34</f>
        <v>TBD Staff Name 27</v>
      </c>
      <c r="C35" s="134"/>
      <c r="D35" s="40"/>
      <c r="E35" s="237">
        <f>SUM('Design Budget:Manage Budget'!E35)</f>
        <v>0</v>
      </c>
      <c r="F35" s="15">
        <f>SUM('Design Budget:Manage Budget'!F35)</f>
        <v>0</v>
      </c>
      <c r="G35" s="228">
        <f>SUM('Design Budget:Manage Budget'!G35)</f>
        <v>0</v>
      </c>
      <c r="H35" s="15">
        <f>SUM('Design Budget:Manage Budget'!H35)</f>
        <v>0</v>
      </c>
      <c r="I35" s="228">
        <f>SUM('Design Budget:Manage Budget'!I35)</f>
        <v>0</v>
      </c>
      <c r="J35" s="15">
        <f>SUM('Design Budget:Manage Budget'!J35)</f>
        <v>0</v>
      </c>
      <c r="K35" s="228">
        <f>SUM('Design Budget:Manage Budget'!K35)</f>
        <v>0</v>
      </c>
      <c r="L35" s="15">
        <f>SUM('Design Budget:Manage Budget'!L35)</f>
        <v>0</v>
      </c>
      <c r="M35" s="228">
        <f>SUM('Design Budget:Manage Budget'!M35)</f>
        <v>0</v>
      </c>
      <c r="N35" s="15">
        <f>SUM('Design Budget:Manage Budget'!N35)</f>
        <v>0</v>
      </c>
      <c r="O35" s="228">
        <f>SUM('Design Budget:Manage Budget'!O35)</f>
        <v>0</v>
      </c>
      <c r="P35" s="15">
        <f>SUM('Design Budget:Manage Budget'!P35)</f>
        <v>0</v>
      </c>
      <c r="Q35" s="228">
        <f>SUM('Design Budget:Manage Budget'!Q35)</f>
        <v>0</v>
      </c>
      <c r="R35" s="15">
        <f>SUM('Design Budget:Manage Budget'!R35)</f>
        <v>0</v>
      </c>
      <c r="S35" s="228">
        <f>SUM('Design Budget:Manage Budget'!S35)</f>
        <v>0</v>
      </c>
      <c r="T35" s="15">
        <f>SUM('Design Budget:Manage Budget'!T35)</f>
        <v>0</v>
      </c>
      <c r="U35" s="228">
        <f>SUM('Design Budget:Manage Budget'!U35)</f>
        <v>0</v>
      </c>
      <c r="V35" s="15">
        <f>SUM('Design Budget:Manage Budget'!V35)</f>
        <v>0</v>
      </c>
      <c r="W35" s="228">
        <f>SUM('Design Budget:Manage Budget'!W35)</f>
        <v>0</v>
      </c>
      <c r="X35" s="15">
        <f>SUM('Design Budget:Manage Budget'!X35)</f>
        <v>0</v>
      </c>
      <c r="Y35" s="228">
        <f>SUM('Design Budget:Manage Budget'!Y35)</f>
        <v>0</v>
      </c>
      <c r="Z35" s="15">
        <f>SUM('Design Budget:Manage Budget'!Z35)</f>
        <v>0</v>
      </c>
      <c r="AA35" s="228">
        <f>SUM('Design Budget:Manage Budget'!AA35)</f>
        <v>0</v>
      </c>
      <c r="AB35" s="15">
        <f>SUM('Design Budget:Manage Budget'!AB35)</f>
        <v>0</v>
      </c>
      <c r="AC35" s="19">
        <f t="shared" si="0"/>
        <v>0</v>
      </c>
      <c r="AD35" s="28">
        <f t="shared" si="1"/>
        <v>0</v>
      </c>
      <c r="AE35" s="29">
        <f t="shared" si="2"/>
        <v>0</v>
      </c>
      <c r="AH35" s="168">
        <f t="shared" si="3"/>
        <v>0</v>
      </c>
      <c r="AI35" s="168">
        <f t="shared" si="4"/>
        <v>0</v>
      </c>
    </row>
    <row r="36" spans="1:35" ht="12.2" customHeight="1" x14ac:dyDescent="0.25">
      <c r="A36" s="42"/>
      <c r="B36" s="203" t="str">
        <f>'Master Staff List'!C35</f>
        <v>TBD Staff Name 28</v>
      </c>
      <c r="C36" s="134"/>
      <c r="D36" s="40"/>
      <c r="E36" s="237">
        <f>SUM('Design Budget:Manage Budget'!E36)</f>
        <v>0</v>
      </c>
      <c r="F36" s="15">
        <f>SUM('Design Budget:Manage Budget'!F36)</f>
        <v>0</v>
      </c>
      <c r="G36" s="228">
        <f>SUM('Design Budget:Manage Budget'!G36)</f>
        <v>0</v>
      </c>
      <c r="H36" s="15">
        <f>SUM('Design Budget:Manage Budget'!H36)</f>
        <v>0</v>
      </c>
      <c r="I36" s="228">
        <f>SUM('Design Budget:Manage Budget'!I36)</f>
        <v>0</v>
      </c>
      <c r="J36" s="15">
        <f>SUM('Design Budget:Manage Budget'!J36)</f>
        <v>0</v>
      </c>
      <c r="K36" s="228">
        <f>SUM('Design Budget:Manage Budget'!K36)</f>
        <v>0</v>
      </c>
      <c r="L36" s="15">
        <f>SUM('Design Budget:Manage Budget'!L36)</f>
        <v>0</v>
      </c>
      <c r="M36" s="228">
        <f>SUM('Design Budget:Manage Budget'!M36)</f>
        <v>0</v>
      </c>
      <c r="N36" s="15">
        <f>SUM('Design Budget:Manage Budget'!N36)</f>
        <v>0</v>
      </c>
      <c r="O36" s="228">
        <f>SUM('Design Budget:Manage Budget'!O36)</f>
        <v>0</v>
      </c>
      <c r="P36" s="15">
        <f>SUM('Design Budget:Manage Budget'!P36)</f>
        <v>0</v>
      </c>
      <c r="Q36" s="228">
        <f>SUM('Design Budget:Manage Budget'!Q36)</f>
        <v>0</v>
      </c>
      <c r="R36" s="15">
        <f>SUM('Design Budget:Manage Budget'!R36)</f>
        <v>0</v>
      </c>
      <c r="S36" s="228">
        <f>SUM('Design Budget:Manage Budget'!S36)</f>
        <v>0</v>
      </c>
      <c r="T36" s="15">
        <f>SUM('Design Budget:Manage Budget'!T36)</f>
        <v>0</v>
      </c>
      <c r="U36" s="228">
        <f>SUM('Design Budget:Manage Budget'!U36)</f>
        <v>0</v>
      </c>
      <c r="V36" s="15">
        <f>SUM('Design Budget:Manage Budget'!V36)</f>
        <v>0</v>
      </c>
      <c r="W36" s="228">
        <f>SUM('Design Budget:Manage Budget'!W36)</f>
        <v>0</v>
      </c>
      <c r="X36" s="15">
        <f>SUM('Design Budget:Manage Budget'!X36)</f>
        <v>0</v>
      </c>
      <c r="Y36" s="228">
        <f>SUM('Design Budget:Manage Budget'!Y36)</f>
        <v>0</v>
      </c>
      <c r="Z36" s="15">
        <f>SUM('Design Budget:Manage Budget'!Z36)</f>
        <v>0</v>
      </c>
      <c r="AA36" s="228">
        <f>SUM('Design Budget:Manage Budget'!AA36)</f>
        <v>0</v>
      </c>
      <c r="AB36" s="15">
        <f>SUM('Design Budget:Manage Budget'!AB36)</f>
        <v>0</v>
      </c>
      <c r="AC36" s="19">
        <f t="shared" si="0"/>
        <v>0</v>
      </c>
      <c r="AD36" s="28">
        <f t="shared" si="1"/>
        <v>0</v>
      </c>
      <c r="AE36" s="29">
        <f t="shared" si="2"/>
        <v>0</v>
      </c>
      <c r="AH36" s="168">
        <f t="shared" si="3"/>
        <v>0</v>
      </c>
      <c r="AI36" s="168">
        <f t="shared" si="4"/>
        <v>0</v>
      </c>
    </row>
    <row r="37" spans="1:35" ht="12.2" customHeight="1" x14ac:dyDescent="0.25">
      <c r="A37" s="42"/>
      <c r="B37" s="203" t="str">
        <f>'Master Staff List'!C36</f>
        <v>TBD Staff Name 29</v>
      </c>
      <c r="C37" s="134"/>
      <c r="D37" s="40"/>
      <c r="E37" s="237">
        <f>SUM('Design Budget:Manage Budget'!E37)</f>
        <v>0</v>
      </c>
      <c r="F37" s="15">
        <f>SUM('Design Budget:Manage Budget'!F37)</f>
        <v>0</v>
      </c>
      <c r="G37" s="228">
        <f>SUM('Design Budget:Manage Budget'!G37)</f>
        <v>0</v>
      </c>
      <c r="H37" s="15">
        <f>SUM('Design Budget:Manage Budget'!H37)</f>
        <v>0</v>
      </c>
      <c r="I37" s="228">
        <f>SUM('Design Budget:Manage Budget'!I37)</f>
        <v>0</v>
      </c>
      <c r="J37" s="15">
        <f>SUM('Design Budget:Manage Budget'!J37)</f>
        <v>0</v>
      </c>
      <c r="K37" s="228">
        <f>SUM('Design Budget:Manage Budget'!K37)</f>
        <v>0</v>
      </c>
      <c r="L37" s="15">
        <f>SUM('Design Budget:Manage Budget'!L37)</f>
        <v>0</v>
      </c>
      <c r="M37" s="228">
        <f>SUM('Design Budget:Manage Budget'!M37)</f>
        <v>0</v>
      </c>
      <c r="N37" s="15">
        <f>SUM('Design Budget:Manage Budget'!N37)</f>
        <v>0</v>
      </c>
      <c r="O37" s="228">
        <f>SUM('Design Budget:Manage Budget'!O37)</f>
        <v>0</v>
      </c>
      <c r="P37" s="15">
        <f>SUM('Design Budget:Manage Budget'!P37)</f>
        <v>0</v>
      </c>
      <c r="Q37" s="228">
        <f>SUM('Design Budget:Manage Budget'!Q37)</f>
        <v>0</v>
      </c>
      <c r="R37" s="15">
        <f>SUM('Design Budget:Manage Budget'!R37)</f>
        <v>0</v>
      </c>
      <c r="S37" s="228">
        <f>SUM('Design Budget:Manage Budget'!S37)</f>
        <v>0</v>
      </c>
      <c r="T37" s="15">
        <f>SUM('Design Budget:Manage Budget'!T37)</f>
        <v>0</v>
      </c>
      <c r="U37" s="228">
        <f>SUM('Design Budget:Manage Budget'!U37)</f>
        <v>0</v>
      </c>
      <c r="V37" s="15">
        <f>SUM('Design Budget:Manage Budget'!V37)</f>
        <v>0</v>
      </c>
      <c r="W37" s="228">
        <f>SUM('Design Budget:Manage Budget'!W37)</f>
        <v>0</v>
      </c>
      <c r="X37" s="15">
        <f>SUM('Design Budget:Manage Budget'!X37)</f>
        <v>0</v>
      </c>
      <c r="Y37" s="228">
        <f>SUM('Design Budget:Manage Budget'!Y37)</f>
        <v>0</v>
      </c>
      <c r="Z37" s="15">
        <f>SUM('Design Budget:Manage Budget'!Z37)</f>
        <v>0</v>
      </c>
      <c r="AA37" s="228">
        <f>SUM('Design Budget:Manage Budget'!AA37)</f>
        <v>0</v>
      </c>
      <c r="AB37" s="15">
        <f>SUM('Design Budget:Manage Budget'!AB37)</f>
        <v>0</v>
      </c>
      <c r="AC37" s="19">
        <f t="shared" si="0"/>
        <v>0</v>
      </c>
      <c r="AD37" s="28">
        <f t="shared" si="1"/>
        <v>0</v>
      </c>
      <c r="AE37" s="29">
        <f t="shared" si="2"/>
        <v>0</v>
      </c>
      <c r="AH37" s="168">
        <f t="shared" si="3"/>
        <v>0</v>
      </c>
      <c r="AI37" s="168">
        <f t="shared" si="4"/>
        <v>0</v>
      </c>
    </row>
    <row r="38" spans="1:35" ht="12.2" customHeight="1" x14ac:dyDescent="0.25">
      <c r="A38" s="42"/>
      <c r="B38" s="203" t="str">
        <f>'Master Staff List'!C37</f>
        <v>TBD Staff Name 30</v>
      </c>
      <c r="C38" s="134"/>
      <c r="D38" s="40"/>
      <c r="E38" s="237">
        <f>SUM('Design Budget:Manage Budget'!E38)</f>
        <v>0</v>
      </c>
      <c r="F38" s="15">
        <f>SUM('Design Budget:Manage Budget'!F38)</f>
        <v>0</v>
      </c>
      <c r="G38" s="228">
        <f>SUM('Design Budget:Manage Budget'!G38)</f>
        <v>0</v>
      </c>
      <c r="H38" s="15">
        <f>SUM('Design Budget:Manage Budget'!H38)</f>
        <v>0</v>
      </c>
      <c r="I38" s="228">
        <f>SUM('Design Budget:Manage Budget'!I38)</f>
        <v>0</v>
      </c>
      <c r="J38" s="15">
        <f>SUM('Design Budget:Manage Budget'!J38)</f>
        <v>0</v>
      </c>
      <c r="K38" s="228">
        <f>SUM('Design Budget:Manage Budget'!K38)</f>
        <v>0</v>
      </c>
      <c r="L38" s="15">
        <f>SUM('Design Budget:Manage Budget'!L38)</f>
        <v>0</v>
      </c>
      <c r="M38" s="228">
        <f>SUM('Design Budget:Manage Budget'!M38)</f>
        <v>0</v>
      </c>
      <c r="N38" s="15">
        <f>SUM('Design Budget:Manage Budget'!N38)</f>
        <v>0</v>
      </c>
      <c r="O38" s="228">
        <f>SUM('Design Budget:Manage Budget'!O38)</f>
        <v>0</v>
      </c>
      <c r="P38" s="15">
        <f>SUM('Design Budget:Manage Budget'!P38)</f>
        <v>0</v>
      </c>
      <c r="Q38" s="228">
        <f>SUM('Design Budget:Manage Budget'!Q38)</f>
        <v>0</v>
      </c>
      <c r="R38" s="15">
        <f>SUM('Design Budget:Manage Budget'!R38)</f>
        <v>0</v>
      </c>
      <c r="S38" s="228">
        <f>SUM('Design Budget:Manage Budget'!S38)</f>
        <v>0</v>
      </c>
      <c r="T38" s="15">
        <f>SUM('Design Budget:Manage Budget'!T38)</f>
        <v>0</v>
      </c>
      <c r="U38" s="228">
        <f>SUM('Design Budget:Manage Budget'!U38)</f>
        <v>0</v>
      </c>
      <c r="V38" s="15">
        <f>SUM('Design Budget:Manage Budget'!V38)</f>
        <v>0</v>
      </c>
      <c r="W38" s="228">
        <f>SUM('Design Budget:Manage Budget'!W38)</f>
        <v>0</v>
      </c>
      <c r="X38" s="15">
        <f>SUM('Design Budget:Manage Budget'!X38)</f>
        <v>0</v>
      </c>
      <c r="Y38" s="228">
        <f>SUM('Design Budget:Manage Budget'!Y38)</f>
        <v>0</v>
      </c>
      <c r="Z38" s="15">
        <f>SUM('Design Budget:Manage Budget'!Z38)</f>
        <v>0</v>
      </c>
      <c r="AA38" s="228">
        <f>SUM('Design Budget:Manage Budget'!AA38)</f>
        <v>0</v>
      </c>
      <c r="AB38" s="15">
        <f>SUM('Design Budget:Manage Budget'!AB38)</f>
        <v>0</v>
      </c>
      <c r="AC38" s="19">
        <f t="shared" ref="AC38:AC58" si="5">SUM(F38,H38,J38,T38,V38,X38,Z38,AB38,L38,N38,P38,R38)</f>
        <v>0</v>
      </c>
      <c r="AD38" s="28">
        <f t="shared" ref="AD38:AD58" si="6">SUM(E38,G38,I38,S38,U38,W38,Y38,AA38,K38,M38,O38,Q38)</f>
        <v>0</v>
      </c>
      <c r="AE38" s="29">
        <f t="shared" ref="AE38:AE58" si="7">AD38/AD$8</f>
        <v>0</v>
      </c>
      <c r="AH38" s="168">
        <f t="shared" ref="AH38:AH63" si="8">SUM(F38,H38,J38,L38,N38,P38,R38,T38,V38,X38,Z38,AB38)-AC38</f>
        <v>0</v>
      </c>
      <c r="AI38" s="168">
        <f t="shared" ref="AI38:AI58" si="9">IF(AND(AD38&gt;0,AC38=0),1,0)</f>
        <v>0</v>
      </c>
    </row>
    <row r="39" spans="1:35" ht="12.2" customHeight="1" x14ac:dyDescent="0.25">
      <c r="A39" s="42"/>
      <c r="B39" s="203" t="str">
        <f>'Master Staff List'!C38</f>
        <v>TBD Staff Name 31</v>
      </c>
      <c r="C39" s="134"/>
      <c r="D39" s="40"/>
      <c r="E39" s="237">
        <f>SUM('Design Budget:Manage Budget'!E39)</f>
        <v>0</v>
      </c>
      <c r="F39" s="15">
        <f>SUM('Design Budget:Manage Budget'!F39)</f>
        <v>0</v>
      </c>
      <c r="G39" s="228">
        <f>SUM('Design Budget:Manage Budget'!G39)</f>
        <v>0</v>
      </c>
      <c r="H39" s="15">
        <f>SUM('Design Budget:Manage Budget'!H39)</f>
        <v>0</v>
      </c>
      <c r="I39" s="228">
        <f>SUM('Design Budget:Manage Budget'!I39)</f>
        <v>0</v>
      </c>
      <c r="J39" s="15">
        <f>SUM('Design Budget:Manage Budget'!J39)</f>
        <v>0</v>
      </c>
      <c r="K39" s="228">
        <f>SUM('Design Budget:Manage Budget'!K39)</f>
        <v>0</v>
      </c>
      <c r="L39" s="15">
        <f>SUM('Design Budget:Manage Budget'!L39)</f>
        <v>0</v>
      </c>
      <c r="M39" s="228">
        <f>SUM('Design Budget:Manage Budget'!M39)</f>
        <v>0</v>
      </c>
      <c r="N39" s="15">
        <f>SUM('Design Budget:Manage Budget'!N39)</f>
        <v>0</v>
      </c>
      <c r="O39" s="228">
        <f>SUM('Design Budget:Manage Budget'!O39)</f>
        <v>0</v>
      </c>
      <c r="P39" s="15">
        <f>SUM('Design Budget:Manage Budget'!P39)</f>
        <v>0</v>
      </c>
      <c r="Q39" s="228">
        <f>SUM('Design Budget:Manage Budget'!Q39)</f>
        <v>0</v>
      </c>
      <c r="R39" s="15">
        <f>SUM('Design Budget:Manage Budget'!R39)</f>
        <v>0</v>
      </c>
      <c r="S39" s="228">
        <f>SUM('Design Budget:Manage Budget'!S39)</f>
        <v>0</v>
      </c>
      <c r="T39" s="15">
        <f>SUM('Design Budget:Manage Budget'!T39)</f>
        <v>0</v>
      </c>
      <c r="U39" s="228">
        <f>SUM('Design Budget:Manage Budget'!U39)</f>
        <v>0</v>
      </c>
      <c r="V39" s="15">
        <f>SUM('Design Budget:Manage Budget'!V39)</f>
        <v>0</v>
      </c>
      <c r="W39" s="228">
        <f>SUM('Design Budget:Manage Budget'!W39)</f>
        <v>0</v>
      </c>
      <c r="X39" s="15">
        <f>SUM('Design Budget:Manage Budget'!X39)</f>
        <v>0</v>
      </c>
      <c r="Y39" s="228">
        <f>SUM('Design Budget:Manage Budget'!Y39)</f>
        <v>0</v>
      </c>
      <c r="Z39" s="15">
        <f>SUM('Design Budget:Manage Budget'!Z39)</f>
        <v>0</v>
      </c>
      <c r="AA39" s="228">
        <f>SUM('Design Budget:Manage Budget'!AA39)</f>
        <v>0</v>
      </c>
      <c r="AB39" s="15">
        <f>SUM('Design Budget:Manage Budget'!AB39)</f>
        <v>0</v>
      </c>
      <c r="AC39" s="19">
        <f t="shared" si="5"/>
        <v>0</v>
      </c>
      <c r="AD39" s="28">
        <f t="shared" si="6"/>
        <v>0</v>
      </c>
      <c r="AE39" s="29">
        <f t="shared" si="7"/>
        <v>0</v>
      </c>
      <c r="AH39" s="168">
        <f t="shared" si="8"/>
        <v>0</v>
      </c>
      <c r="AI39" s="168">
        <f t="shared" si="9"/>
        <v>0</v>
      </c>
    </row>
    <row r="40" spans="1:35" ht="12.2" customHeight="1" x14ac:dyDescent="0.25">
      <c r="A40" s="42"/>
      <c r="B40" s="203" t="str">
        <f>'Master Staff List'!C39</f>
        <v>TBD Staff Name 32</v>
      </c>
      <c r="C40" s="134"/>
      <c r="D40" s="40"/>
      <c r="E40" s="237">
        <f>SUM('Design Budget:Manage Budget'!E40)</f>
        <v>0</v>
      </c>
      <c r="F40" s="15">
        <f>SUM('Design Budget:Manage Budget'!F40)</f>
        <v>0</v>
      </c>
      <c r="G40" s="228">
        <f>SUM('Design Budget:Manage Budget'!G40)</f>
        <v>0</v>
      </c>
      <c r="H40" s="15">
        <f>SUM('Design Budget:Manage Budget'!H40)</f>
        <v>0</v>
      </c>
      <c r="I40" s="228">
        <f>SUM('Design Budget:Manage Budget'!I40)</f>
        <v>0</v>
      </c>
      <c r="J40" s="15">
        <f>SUM('Design Budget:Manage Budget'!J40)</f>
        <v>0</v>
      </c>
      <c r="K40" s="228">
        <f>SUM('Design Budget:Manage Budget'!K40)</f>
        <v>0</v>
      </c>
      <c r="L40" s="15">
        <f>SUM('Design Budget:Manage Budget'!L40)</f>
        <v>0</v>
      </c>
      <c r="M40" s="228">
        <f>SUM('Design Budget:Manage Budget'!M40)</f>
        <v>0</v>
      </c>
      <c r="N40" s="15">
        <f>SUM('Design Budget:Manage Budget'!N40)</f>
        <v>0</v>
      </c>
      <c r="O40" s="228">
        <f>SUM('Design Budget:Manage Budget'!O40)</f>
        <v>0</v>
      </c>
      <c r="P40" s="15">
        <f>SUM('Design Budget:Manage Budget'!P40)</f>
        <v>0</v>
      </c>
      <c r="Q40" s="228">
        <f>SUM('Design Budget:Manage Budget'!Q40)</f>
        <v>0</v>
      </c>
      <c r="R40" s="15">
        <f>SUM('Design Budget:Manage Budget'!R40)</f>
        <v>0</v>
      </c>
      <c r="S40" s="228">
        <f>SUM('Design Budget:Manage Budget'!S40)</f>
        <v>0</v>
      </c>
      <c r="T40" s="15">
        <f>SUM('Design Budget:Manage Budget'!T40)</f>
        <v>0</v>
      </c>
      <c r="U40" s="228">
        <f>SUM('Design Budget:Manage Budget'!U40)</f>
        <v>0</v>
      </c>
      <c r="V40" s="15">
        <f>SUM('Design Budget:Manage Budget'!V40)</f>
        <v>0</v>
      </c>
      <c r="W40" s="228">
        <f>SUM('Design Budget:Manage Budget'!W40)</f>
        <v>0</v>
      </c>
      <c r="X40" s="15">
        <f>SUM('Design Budget:Manage Budget'!X40)</f>
        <v>0</v>
      </c>
      <c r="Y40" s="228">
        <f>SUM('Design Budget:Manage Budget'!Y40)</f>
        <v>0</v>
      </c>
      <c r="Z40" s="15">
        <f>SUM('Design Budget:Manage Budget'!Z40)</f>
        <v>0</v>
      </c>
      <c r="AA40" s="228">
        <f>SUM('Design Budget:Manage Budget'!AA40)</f>
        <v>0</v>
      </c>
      <c r="AB40" s="15">
        <f>SUM('Design Budget:Manage Budget'!AB40)</f>
        <v>0</v>
      </c>
      <c r="AC40" s="19">
        <f t="shared" si="5"/>
        <v>0</v>
      </c>
      <c r="AD40" s="28">
        <f t="shared" si="6"/>
        <v>0</v>
      </c>
      <c r="AE40" s="29">
        <f t="shared" si="7"/>
        <v>0</v>
      </c>
      <c r="AH40" s="168">
        <f t="shared" si="8"/>
        <v>0</v>
      </c>
      <c r="AI40" s="168">
        <f t="shared" si="9"/>
        <v>0</v>
      </c>
    </row>
    <row r="41" spans="1:35" ht="12.2" customHeight="1" x14ac:dyDescent="0.25">
      <c r="A41" s="42"/>
      <c r="B41" s="203" t="str">
        <f>'Master Staff List'!C40</f>
        <v>TBD Staff Name 33</v>
      </c>
      <c r="C41" s="134"/>
      <c r="D41" s="40"/>
      <c r="E41" s="237">
        <f>SUM('Design Budget:Manage Budget'!E41)</f>
        <v>0</v>
      </c>
      <c r="F41" s="15">
        <f>SUM('Design Budget:Manage Budget'!F41)</f>
        <v>0</v>
      </c>
      <c r="G41" s="228">
        <f>SUM('Design Budget:Manage Budget'!G41)</f>
        <v>0</v>
      </c>
      <c r="H41" s="15">
        <f>SUM('Design Budget:Manage Budget'!H41)</f>
        <v>0</v>
      </c>
      <c r="I41" s="228">
        <f>SUM('Design Budget:Manage Budget'!I41)</f>
        <v>0</v>
      </c>
      <c r="J41" s="15">
        <f>SUM('Design Budget:Manage Budget'!J41)</f>
        <v>0</v>
      </c>
      <c r="K41" s="228">
        <f>SUM('Design Budget:Manage Budget'!K41)</f>
        <v>0</v>
      </c>
      <c r="L41" s="15">
        <f>SUM('Design Budget:Manage Budget'!L41)</f>
        <v>0</v>
      </c>
      <c r="M41" s="228">
        <f>SUM('Design Budget:Manage Budget'!M41)</f>
        <v>0</v>
      </c>
      <c r="N41" s="15">
        <f>SUM('Design Budget:Manage Budget'!N41)</f>
        <v>0</v>
      </c>
      <c r="O41" s="228">
        <f>SUM('Design Budget:Manage Budget'!O41)</f>
        <v>0</v>
      </c>
      <c r="P41" s="15">
        <f>SUM('Design Budget:Manage Budget'!P41)</f>
        <v>0</v>
      </c>
      <c r="Q41" s="228">
        <f>SUM('Design Budget:Manage Budget'!Q41)</f>
        <v>0</v>
      </c>
      <c r="R41" s="15">
        <f>SUM('Design Budget:Manage Budget'!R41)</f>
        <v>0</v>
      </c>
      <c r="S41" s="228">
        <f>SUM('Design Budget:Manage Budget'!S41)</f>
        <v>0</v>
      </c>
      <c r="T41" s="15">
        <f>SUM('Design Budget:Manage Budget'!T41)</f>
        <v>0</v>
      </c>
      <c r="U41" s="228">
        <f>SUM('Design Budget:Manage Budget'!U41)</f>
        <v>0</v>
      </c>
      <c r="V41" s="15">
        <f>SUM('Design Budget:Manage Budget'!V41)</f>
        <v>0</v>
      </c>
      <c r="W41" s="228">
        <f>SUM('Design Budget:Manage Budget'!W41)</f>
        <v>0</v>
      </c>
      <c r="X41" s="15">
        <f>SUM('Design Budget:Manage Budget'!X41)</f>
        <v>0</v>
      </c>
      <c r="Y41" s="228">
        <f>SUM('Design Budget:Manage Budget'!Y41)</f>
        <v>0</v>
      </c>
      <c r="Z41" s="15">
        <f>SUM('Design Budget:Manage Budget'!Z41)</f>
        <v>0</v>
      </c>
      <c r="AA41" s="228">
        <f>SUM('Design Budget:Manage Budget'!AA41)</f>
        <v>0</v>
      </c>
      <c r="AB41" s="15">
        <f>SUM('Design Budget:Manage Budget'!AB41)</f>
        <v>0</v>
      </c>
      <c r="AC41" s="19">
        <f t="shared" si="5"/>
        <v>0</v>
      </c>
      <c r="AD41" s="28">
        <f t="shared" si="6"/>
        <v>0</v>
      </c>
      <c r="AE41" s="29">
        <f t="shared" si="7"/>
        <v>0</v>
      </c>
      <c r="AH41" s="168">
        <f t="shared" si="8"/>
        <v>0</v>
      </c>
      <c r="AI41" s="168">
        <f t="shared" si="9"/>
        <v>0</v>
      </c>
    </row>
    <row r="42" spans="1:35" ht="12.2" customHeight="1" x14ac:dyDescent="0.25">
      <c r="A42" s="42"/>
      <c r="B42" s="203" t="str">
        <f>'Master Staff List'!C41</f>
        <v>TBD Staff Name 34</v>
      </c>
      <c r="C42" s="134"/>
      <c r="D42" s="40"/>
      <c r="E42" s="237">
        <f>SUM('Design Budget:Manage Budget'!E42)</f>
        <v>0</v>
      </c>
      <c r="F42" s="15">
        <f>SUM('Design Budget:Manage Budget'!F42)</f>
        <v>0</v>
      </c>
      <c r="G42" s="228">
        <f>SUM('Design Budget:Manage Budget'!G42)</f>
        <v>0</v>
      </c>
      <c r="H42" s="15">
        <f>SUM('Design Budget:Manage Budget'!H42)</f>
        <v>0</v>
      </c>
      <c r="I42" s="228">
        <f>SUM('Design Budget:Manage Budget'!I42)</f>
        <v>0</v>
      </c>
      <c r="J42" s="15">
        <f>SUM('Design Budget:Manage Budget'!J42)</f>
        <v>0</v>
      </c>
      <c r="K42" s="228">
        <f>SUM('Design Budget:Manage Budget'!K42)</f>
        <v>0</v>
      </c>
      <c r="L42" s="15">
        <f>SUM('Design Budget:Manage Budget'!L42)</f>
        <v>0</v>
      </c>
      <c r="M42" s="228">
        <f>SUM('Design Budget:Manage Budget'!M42)</f>
        <v>0</v>
      </c>
      <c r="N42" s="15">
        <f>SUM('Design Budget:Manage Budget'!N42)</f>
        <v>0</v>
      </c>
      <c r="O42" s="228">
        <f>SUM('Design Budget:Manage Budget'!O42)</f>
        <v>0</v>
      </c>
      <c r="P42" s="15">
        <f>SUM('Design Budget:Manage Budget'!P42)</f>
        <v>0</v>
      </c>
      <c r="Q42" s="228">
        <f>SUM('Design Budget:Manage Budget'!Q42)</f>
        <v>0</v>
      </c>
      <c r="R42" s="15">
        <f>SUM('Design Budget:Manage Budget'!R42)</f>
        <v>0</v>
      </c>
      <c r="S42" s="228">
        <f>SUM('Design Budget:Manage Budget'!S42)</f>
        <v>0</v>
      </c>
      <c r="T42" s="15">
        <f>SUM('Design Budget:Manage Budget'!T42)</f>
        <v>0</v>
      </c>
      <c r="U42" s="228">
        <f>SUM('Design Budget:Manage Budget'!U42)</f>
        <v>0</v>
      </c>
      <c r="V42" s="15">
        <f>SUM('Design Budget:Manage Budget'!V42)</f>
        <v>0</v>
      </c>
      <c r="W42" s="228">
        <f>SUM('Design Budget:Manage Budget'!W42)</f>
        <v>0</v>
      </c>
      <c r="X42" s="15">
        <f>SUM('Design Budget:Manage Budget'!X42)</f>
        <v>0</v>
      </c>
      <c r="Y42" s="228">
        <f>SUM('Design Budget:Manage Budget'!Y42)</f>
        <v>0</v>
      </c>
      <c r="Z42" s="15">
        <f>SUM('Design Budget:Manage Budget'!Z42)</f>
        <v>0</v>
      </c>
      <c r="AA42" s="228">
        <f>SUM('Design Budget:Manage Budget'!AA42)</f>
        <v>0</v>
      </c>
      <c r="AB42" s="15">
        <f>SUM('Design Budget:Manage Budget'!AB42)</f>
        <v>0</v>
      </c>
      <c r="AC42" s="19">
        <f t="shared" si="5"/>
        <v>0</v>
      </c>
      <c r="AD42" s="28">
        <f t="shared" si="6"/>
        <v>0</v>
      </c>
      <c r="AE42" s="29">
        <f t="shared" si="7"/>
        <v>0</v>
      </c>
      <c r="AH42" s="168">
        <f t="shared" si="8"/>
        <v>0</v>
      </c>
      <c r="AI42" s="168">
        <f t="shared" si="9"/>
        <v>0</v>
      </c>
    </row>
    <row r="43" spans="1:35" ht="12.2" customHeight="1" x14ac:dyDescent="0.25">
      <c r="A43" s="42"/>
      <c r="B43" s="203" t="str">
        <f>'Master Staff List'!C42</f>
        <v>TBD Staff Name 35</v>
      </c>
      <c r="C43" s="134"/>
      <c r="D43" s="40"/>
      <c r="E43" s="237">
        <f>SUM('Design Budget:Manage Budget'!E43)</f>
        <v>0</v>
      </c>
      <c r="F43" s="15">
        <f>SUM('Design Budget:Manage Budget'!F43)</f>
        <v>0</v>
      </c>
      <c r="G43" s="228">
        <f>SUM('Design Budget:Manage Budget'!G43)</f>
        <v>0</v>
      </c>
      <c r="H43" s="15">
        <f>SUM('Design Budget:Manage Budget'!H43)</f>
        <v>0</v>
      </c>
      <c r="I43" s="228">
        <f>SUM('Design Budget:Manage Budget'!I43)</f>
        <v>0</v>
      </c>
      <c r="J43" s="15">
        <f>SUM('Design Budget:Manage Budget'!J43)</f>
        <v>0</v>
      </c>
      <c r="K43" s="228">
        <f>SUM('Design Budget:Manage Budget'!K43)</f>
        <v>0</v>
      </c>
      <c r="L43" s="15">
        <f>SUM('Design Budget:Manage Budget'!L43)</f>
        <v>0</v>
      </c>
      <c r="M43" s="228">
        <f>SUM('Design Budget:Manage Budget'!M43)</f>
        <v>0</v>
      </c>
      <c r="N43" s="15">
        <f>SUM('Design Budget:Manage Budget'!N43)</f>
        <v>0</v>
      </c>
      <c r="O43" s="228">
        <f>SUM('Design Budget:Manage Budget'!O43)</f>
        <v>0</v>
      </c>
      <c r="P43" s="15">
        <f>SUM('Design Budget:Manage Budget'!P43)</f>
        <v>0</v>
      </c>
      <c r="Q43" s="228">
        <f>SUM('Design Budget:Manage Budget'!Q43)</f>
        <v>0</v>
      </c>
      <c r="R43" s="15">
        <f>SUM('Design Budget:Manage Budget'!R43)</f>
        <v>0</v>
      </c>
      <c r="S43" s="228">
        <f>SUM('Design Budget:Manage Budget'!S43)</f>
        <v>0</v>
      </c>
      <c r="T43" s="15">
        <f>SUM('Design Budget:Manage Budget'!T43)</f>
        <v>0</v>
      </c>
      <c r="U43" s="228">
        <f>SUM('Design Budget:Manage Budget'!U43)</f>
        <v>0</v>
      </c>
      <c r="V43" s="15">
        <f>SUM('Design Budget:Manage Budget'!V43)</f>
        <v>0</v>
      </c>
      <c r="W43" s="228">
        <f>SUM('Design Budget:Manage Budget'!W43)</f>
        <v>0</v>
      </c>
      <c r="X43" s="15">
        <f>SUM('Design Budget:Manage Budget'!X43)</f>
        <v>0</v>
      </c>
      <c r="Y43" s="228">
        <f>SUM('Design Budget:Manage Budget'!Y43)</f>
        <v>0</v>
      </c>
      <c r="Z43" s="15">
        <f>SUM('Design Budget:Manage Budget'!Z43)</f>
        <v>0</v>
      </c>
      <c r="AA43" s="228">
        <f>SUM('Design Budget:Manage Budget'!AA43)</f>
        <v>0</v>
      </c>
      <c r="AB43" s="15">
        <f>SUM('Design Budget:Manage Budget'!AB43)</f>
        <v>0</v>
      </c>
      <c r="AC43" s="19">
        <f t="shared" si="5"/>
        <v>0</v>
      </c>
      <c r="AD43" s="28">
        <f t="shared" si="6"/>
        <v>0</v>
      </c>
      <c r="AE43" s="29">
        <f t="shared" si="7"/>
        <v>0</v>
      </c>
      <c r="AH43" s="168">
        <f t="shared" si="8"/>
        <v>0</v>
      </c>
      <c r="AI43" s="168">
        <f t="shared" si="9"/>
        <v>0</v>
      </c>
    </row>
    <row r="44" spans="1:35" ht="12.2" customHeight="1" x14ac:dyDescent="0.25">
      <c r="A44" s="42"/>
      <c r="B44" s="203" t="str">
        <f>'Master Staff List'!C43</f>
        <v>TBD Staff Name 36</v>
      </c>
      <c r="C44" s="134"/>
      <c r="D44" s="40"/>
      <c r="E44" s="237">
        <f>SUM('Design Budget:Manage Budget'!E44)</f>
        <v>0</v>
      </c>
      <c r="F44" s="15">
        <f>SUM('Design Budget:Manage Budget'!F44)</f>
        <v>0</v>
      </c>
      <c r="G44" s="228">
        <f>SUM('Design Budget:Manage Budget'!G44)</f>
        <v>0</v>
      </c>
      <c r="H44" s="15">
        <f>SUM('Design Budget:Manage Budget'!H44)</f>
        <v>0</v>
      </c>
      <c r="I44" s="228">
        <f>SUM('Design Budget:Manage Budget'!I44)</f>
        <v>0</v>
      </c>
      <c r="J44" s="15">
        <f>SUM('Design Budget:Manage Budget'!J44)</f>
        <v>0</v>
      </c>
      <c r="K44" s="228">
        <f>SUM('Design Budget:Manage Budget'!K44)</f>
        <v>0</v>
      </c>
      <c r="L44" s="15">
        <f>SUM('Design Budget:Manage Budget'!L44)</f>
        <v>0</v>
      </c>
      <c r="M44" s="228">
        <f>SUM('Design Budget:Manage Budget'!M44)</f>
        <v>0</v>
      </c>
      <c r="N44" s="15">
        <f>SUM('Design Budget:Manage Budget'!N44)</f>
        <v>0</v>
      </c>
      <c r="O44" s="228">
        <f>SUM('Design Budget:Manage Budget'!O44)</f>
        <v>0</v>
      </c>
      <c r="P44" s="15">
        <f>SUM('Design Budget:Manage Budget'!P44)</f>
        <v>0</v>
      </c>
      <c r="Q44" s="228">
        <f>SUM('Design Budget:Manage Budget'!Q44)</f>
        <v>0</v>
      </c>
      <c r="R44" s="15">
        <f>SUM('Design Budget:Manage Budget'!R44)</f>
        <v>0</v>
      </c>
      <c r="S44" s="228">
        <f>SUM('Design Budget:Manage Budget'!S44)</f>
        <v>0</v>
      </c>
      <c r="T44" s="15">
        <f>SUM('Design Budget:Manage Budget'!T44)</f>
        <v>0</v>
      </c>
      <c r="U44" s="228">
        <f>SUM('Design Budget:Manage Budget'!U44)</f>
        <v>0</v>
      </c>
      <c r="V44" s="15">
        <f>SUM('Design Budget:Manage Budget'!V44)</f>
        <v>0</v>
      </c>
      <c r="W44" s="228">
        <f>SUM('Design Budget:Manage Budget'!W44)</f>
        <v>0</v>
      </c>
      <c r="X44" s="15">
        <f>SUM('Design Budget:Manage Budget'!X44)</f>
        <v>0</v>
      </c>
      <c r="Y44" s="228">
        <f>SUM('Design Budget:Manage Budget'!Y44)</f>
        <v>0</v>
      </c>
      <c r="Z44" s="15">
        <f>SUM('Design Budget:Manage Budget'!Z44)</f>
        <v>0</v>
      </c>
      <c r="AA44" s="228">
        <f>SUM('Design Budget:Manage Budget'!AA44)</f>
        <v>0</v>
      </c>
      <c r="AB44" s="15">
        <f>SUM('Design Budget:Manage Budget'!AB44)</f>
        <v>0</v>
      </c>
      <c r="AC44" s="19">
        <f t="shared" si="5"/>
        <v>0</v>
      </c>
      <c r="AD44" s="28">
        <f t="shared" si="6"/>
        <v>0</v>
      </c>
      <c r="AE44" s="29">
        <f t="shared" si="7"/>
        <v>0</v>
      </c>
      <c r="AH44" s="168">
        <f t="shared" si="8"/>
        <v>0</v>
      </c>
      <c r="AI44" s="168">
        <f t="shared" si="9"/>
        <v>0</v>
      </c>
    </row>
    <row r="45" spans="1:35" ht="12.2" customHeight="1" x14ac:dyDescent="0.25">
      <c r="A45" s="42"/>
      <c r="B45" s="203" t="str">
        <f>'Master Staff List'!C44</f>
        <v>TBD Staff Name 37</v>
      </c>
      <c r="C45" s="134"/>
      <c r="D45" s="40"/>
      <c r="E45" s="237">
        <f>SUM('Design Budget:Manage Budget'!E45)</f>
        <v>0</v>
      </c>
      <c r="F45" s="15">
        <f>SUM('Design Budget:Manage Budget'!F45)</f>
        <v>0</v>
      </c>
      <c r="G45" s="228">
        <f>SUM('Design Budget:Manage Budget'!G45)</f>
        <v>0</v>
      </c>
      <c r="H45" s="15">
        <f>SUM('Design Budget:Manage Budget'!H45)</f>
        <v>0</v>
      </c>
      <c r="I45" s="228">
        <f>SUM('Design Budget:Manage Budget'!I45)</f>
        <v>0</v>
      </c>
      <c r="J45" s="15">
        <f>SUM('Design Budget:Manage Budget'!J45)</f>
        <v>0</v>
      </c>
      <c r="K45" s="228">
        <f>SUM('Design Budget:Manage Budget'!K45)</f>
        <v>0</v>
      </c>
      <c r="L45" s="15">
        <f>SUM('Design Budget:Manage Budget'!L45)</f>
        <v>0</v>
      </c>
      <c r="M45" s="228">
        <f>SUM('Design Budget:Manage Budget'!M45)</f>
        <v>0</v>
      </c>
      <c r="N45" s="15">
        <f>SUM('Design Budget:Manage Budget'!N45)</f>
        <v>0</v>
      </c>
      <c r="O45" s="228">
        <f>SUM('Design Budget:Manage Budget'!O45)</f>
        <v>0</v>
      </c>
      <c r="P45" s="15">
        <f>SUM('Design Budget:Manage Budget'!P45)</f>
        <v>0</v>
      </c>
      <c r="Q45" s="228">
        <f>SUM('Design Budget:Manage Budget'!Q45)</f>
        <v>0</v>
      </c>
      <c r="R45" s="15">
        <f>SUM('Design Budget:Manage Budget'!R45)</f>
        <v>0</v>
      </c>
      <c r="S45" s="228">
        <f>SUM('Design Budget:Manage Budget'!S45)</f>
        <v>0</v>
      </c>
      <c r="T45" s="15">
        <f>SUM('Design Budget:Manage Budget'!T45)</f>
        <v>0</v>
      </c>
      <c r="U45" s="228">
        <f>SUM('Design Budget:Manage Budget'!U45)</f>
        <v>0</v>
      </c>
      <c r="V45" s="15">
        <f>SUM('Design Budget:Manage Budget'!V45)</f>
        <v>0</v>
      </c>
      <c r="W45" s="228">
        <f>SUM('Design Budget:Manage Budget'!W45)</f>
        <v>0</v>
      </c>
      <c r="X45" s="15">
        <f>SUM('Design Budget:Manage Budget'!X45)</f>
        <v>0</v>
      </c>
      <c r="Y45" s="228">
        <f>SUM('Design Budget:Manage Budget'!Y45)</f>
        <v>0</v>
      </c>
      <c r="Z45" s="15">
        <f>SUM('Design Budget:Manage Budget'!Z45)</f>
        <v>0</v>
      </c>
      <c r="AA45" s="228">
        <f>SUM('Design Budget:Manage Budget'!AA45)</f>
        <v>0</v>
      </c>
      <c r="AB45" s="15">
        <f>SUM('Design Budget:Manage Budget'!AB45)</f>
        <v>0</v>
      </c>
      <c r="AC45" s="19">
        <f t="shared" si="5"/>
        <v>0</v>
      </c>
      <c r="AD45" s="28">
        <f t="shared" si="6"/>
        <v>0</v>
      </c>
      <c r="AE45" s="29">
        <f t="shared" si="7"/>
        <v>0</v>
      </c>
      <c r="AH45" s="168">
        <f t="shared" si="8"/>
        <v>0</v>
      </c>
      <c r="AI45" s="168">
        <f t="shared" si="9"/>
        <v>0</v>
      </c>
    </row>
    <row r="46" spans="1:35" ht="12.2" customHeight="1" x14ac:dyDescent="0.25">
      <c r="A46" s="42"/>
      <c r="B46" s="203" t="str">
        <f>'Master Staff List'!C45</f>
        <v>TBD Staff Name 38</v>
      </c>
      <c r="C46" s="134"/>
      <c r="D46" s="40"/>
      <c r="E46" s="237">
        <f>SUM('Design Budget:Manage Budget'!E46)</f>
        <v>0</v>
      </c>
      <c r="F46" s="15">
        <f>SUM('Design Budget:Manage Budget'!F46)</f>
        <v>0</v>
      </c>
      <c r="G46" s="228">
        <f>SUM('Design Budget:Manage Budget'!G46)</f>
        <v>0</v>
      </c>
      <c r="H46" s="15">
        <f>SUM('Design Budget:Manage Budget'!H46)</f>
        <v>0</v>
      </c>
      <c r="I46" s="228">
        <f>SUM('Design Budget:Manage Budget'!I46)</f>
        <v>0</v>
      </c>
      <c r="J46" s="15">
        <f>SUM('Design Budget:Manage Budget'!J46)</f>
        <v>0</v>
      </c>
      <c r="K46" s="228">
        <f>SUM('Design Budget:Manage Budget'!K46)</f>
        <v>0</v>
      </c>
      <c r="L46" s="15">
        <f>SUM('Design Budget:Manage Budget'!L46)</f>
        <v>0</v>
      </c>
      <c r="M46" s="228">
        <f>SUM('Design Budget:Manage Budget'!M46)</f>
        <v>0</v>
      </c>
      <c r="N46" s="15">
        <f>SUM('Design Budget:Manage Budget'!N46)</f>
        <v>0</v>
      </c>
      <c r="O46" s="228">
        <f>SUM('Design Budget:Manage Budget'!O46)</f>
        <v>0</v>
      </c>
      <c r="P46" s="15">
        <f>SUM('Design Budget:Manage Budget'!P46)</f>
        <v>0</v>
      </c>
      <c r="Q46" s="228">
        <f>SUM('Design Budget:Manage Budget'!Q46)</f>
        <v>0</v>
      </c>
      <c r="R46" s="15">
        <f>SUM('Design Budget:Manage Budget'!R46)</f>
        <v>0</v>
      </c>
      <c r="S46" s="228">
        <f>SUM('Design Budget:Manage Budget'!S46)</f>
        <v>0</v>
      </c>
      <c r="T46" s="15">
        <f>SUM('Design Budget:Manage Budget'!T46)</f>
        <v>0</v>
      </c>
      <c r="U46" s="228">
        <f>SUM('Design Budget:Manage Budget'!U46)</f>
        <v>0</v>
      </c>
      <c r="V46" s="15">
        <f>SUM('Design Budget:Manage Budget'!V46)</f>
        <v>0</v>
      </c>
      <c r="W46" s="228">
        <f>SUM('Design Budget:Manage Budget'!W46)</f>
        <v>0</v>
      </c>
      <c r="X46" s="15">
        <f>SUM('Design Budget:Manage Budget'!X46)</f>
        <v>0</v>
      </c>
      <c r="Y46" s="228">
        <f>SUM('Design Budget:Manage Budget'!Y46)</f>
        <v>0</v>
      </c>
      <c r="Z46" s="15">
        <f>SUM('Design Budget:Manage Budget'!Z46)</f>
        <v>0</v>
      </c>
      <c r="AA46" s="228">
        <f>SUM('Design Budget:Manage Budget'!AA46)</f>
        <v>0</v>
      </c>
      <c r="AB46" s="15">
        <f>SUM('Design Budget:Manage Budget'!AB46)</f>
        <v>0</v>
      </c>
      <c r="AC46" s="19">
        <f t="shared" si="5"/>
        <v>0</v>
      </c>
      <c r="AD46" s="28">
        <f t="shared" si="6"/>
        <v>0</v>
      </c>
      <c r="AE46" s="29">
        <f t="shared" si="7"/>
        <v>0</v>
      </c>
      <c r="AH46" s="168">
        <f t="shared" si="8"/>
        <v>0</v>
      </c>
      <c r="AI46" s="168">
        <f t="shared" si="9"/>
        <v>0</v>
      </c>
    </row>
    <row r="47" spans="1:35" ht="12.2" customHeight="1" x14ac:dyDescent="0.25">
      <c r="A47" s="42"/>
      <c r="B47" s="203" t="str">
        <f>'Master Staff List'!C46</f>
        <v>TBD Staff Name 39</v>
      </c>
      <c r="C47" s="134"/>
      <c r="D47" s="40"/>
      <c r="E47" s="237">
        <f>SUM('Design Budget:Manage Budget'!E47)</f>
        <v>0</v>
      </c>
      <c r="F47" s="15">
        <f>SUM('Design Budget:Manage Budget'!F47)</f>
        <v>0</v>
      </c>
      <c r="G47" s="228">
        <f>SUM('Design Budget:Manage Budget'!G47)</f>
        <v>0</v>
      </c>
      <c r="H47" s="15">
        <f>SUM('Design Budget:Manage Budget'!H47)</f>
        <v>0</v>
      </c>
      <c r="I47" s="228">
        <f>SUM('Design Budget:Manage Budget'!I47)</f>
        <v>0</v>
      </c>
      <c r="J47" s="15">
        <f>SUM('Design Budget:Manage Budget'!J47)</f>
        <v>0</v>
      </c>
      <c r="K47" s="228">
        <f>SUM('Design Budget:Manage Budget'!K47)</f>
        <v>0</v>
      </c>
      <c r="L47" s="15">
        <f>SUM('Design Budget:Manage Budget'!L47)</f>
        <v>0</v>
      </c>
      <c r="M47" s="228">
        <f>SUM('Design Budget:Manage Budget'!M47)</f>
        <v>0</v>
      </c>
      <c r="N47" s="15">
        <f>SUM('Design Budget:Manage Budget'!N47)</f>
        <v>0</v>
      </c>
      <c r="O47" s="228">
        <f>SUM('Design Budget:Manage Budget'!O47)</f>
        <v>0</v>
      </c>
      <c r="P47" s="15">
        <f>SUM('Design Budget:Manage Budget'!P47)</f>
        <v>0</v>
      </c>
      <c r="Q47" s="228">
        <f>SUM('Design Budget:Manage Budget'!Q47)</f>
        <v>0</v>
      </c>
      <c r="R47" s="15">
        <f>SUM('Design Budget:Manage Budget'!R47)</f>
        <v>0</v>
      </c>
      <c r="S47" s="228">
        <f>SUM('Design Budget:Manage Budget'!S47)</f>
        <v>0</v>
      </c>
      <c r="T47" s="15">
        <f>SUM('Design Budget:Manage Budget'!T47)</f>
        <v>0</v>
      </c>
      <c r="U47" s="228">
        <f>SUM('Design Budget:Manage Budget'!U47)</f>
        <v>0</v>
      </c>
      <c r="V47" s="15">
        <f>SUM('Design Budget:Manage Budget'!V47)</f>
        <v>0</v>
      </c>
      <c r="W47" s="228">
        <f>SUM('Design Budget:Manage Budget'!W47)</f>
        <v>0</v>
      </c>
      <c r="X47" s="15">
        <f>SUM('Design Budget:Manage Budget'!X47)</f>
        <v>0</v>
      </c>
      <c r="Y47" s="228">
        <f>SUM('Design Budget:Manage Budget'!Y47)</f>
        <v>0</v>
      </c>
      <c r="Z47" s="15">
        <f>SUM('Design Budget:Manage Budget'!Z47)</f>
        <v>0</v>
      </c>
      <c r="AA47" s="228">
        <f>SUM('Design Budget:Manage Budget'!AA47)</f>
        <v>0</v>
      </c>
      <c r="AB47" s="15">
        <f>SUM('Design Budget:Manage Budget'!AB47)</f>
        <v>0</v>
      </c>
      <c r="AC47" s="19">
        <f t="shared" si="5"/>
        <v>0</v>
      </c>
      <c r="AD47" s="28">
        <f t="shared" si="6"/>
        <v>0</v>
      </c>
      <c r="AE47" s="29">
        <f t="shared" si="7"/>
        <v>0</v>
      </c>
      <c r="AH47" s="168">
        <f t="shared" si="8"/>
        <v>0</v>
      </c>
      <c r="AI47" s="168">
        <f t="shared" si="9"/>
        <v>0</v>
      </c>
    </row>
    <row r="48" spans="1:35" ht="12.2" customHeight="1" x14ac:dyDescent="0.25">
      <c r="A48" s="42"/>
      <c r="B48" s="203" t="str">
        <f>'Master Staff List'!C47</f>
        <v>TBD Staff Name 40</v>
      </c>
      <c r="C48" s="134"/>
      <c r="D48" s="40"/>
      <c r="E48" s="237">
        <f>SUM('Design Budget:Manage Budget'!E48)</f>
        <v>0</v>
      </c>
      <c r="F48" s="15">
        <f>SUM('Design Budget:Manage Budget'!F48)</f>
        <v>0</v>
      </c>
      <c r="G48" s="228">
        <f>SUM('Design Budget:Manage Budget'!G48)</f>
        <v>0</v>
      </c>
      <c r="H48" s="15">
        <f>SUM('Design Budget:Manage Budget'!H48)</f>
        <v>0</v>
      </c>
      <c r="I48" s="228">
        <f>SUM('Design Budget:Manage Budget'!I48)</f>
        <v>0</v>
      </c>
      <c r="J48" s="15">
        <f>SUM('Design Budget:Manage Budget'!J48)</f>
        <v>0</v>
      </c>
      <c r="K48" s="228">
        <f>SUM('Design Budget:Manage Budget'!K48)</f>
        <v>0</v>
      </c>
      <c r="L48" s="15">
        <f>SUM('Design Budget:Manage Budget'!L48)</f>
        <v>0</v>
      </c>
      <c r="M48" s="228">
        <f>SUM('Design Budget:Manage Budget'!M48)</f>
        <v>0</v>
      </c>
      <c r="N48" s="15">
        <f>SUM('Design Budget:Manage Budget'!N48)</f>
        <v>0</v>
      </c>
      <c r="O48" s="228">
        <f>SUM('Design Budget:Manage Budget'!O48)</f>
        <v>0</v>
      </c>
      <c r="P48" s="15">
        <f>SUM('Design Budget:Manage Budget'!P48)</f>
        <v>0</v>
      </c>
      <c r="Q48" s="228">
        <f>SUM('Design Budget:Manage Budget'!Q48)</f>
        <v>0</v>
      </c>
      <c r="R48" s="15">
        <f>SUM('Design Budget:Manage Budget'!R48)</f>
        <v>0</v>
      </c>
      <c r="S48" s="228">
        <f>SUM('Design Budget:Manage Budget'!S48)</f>
        <v>0</v>
      </c>
      <c r="T48" s="15">
        <f>SUM('Design Budget:Manage Budget'!T48)</f>
        <v>0</v>
      </c>
      <c r="U48" s="228">
        <f>SUM('Design Budget:Manage Budget'!U48)</f>
        <v>0</v>
      </c>
      <c r="V48" s="15">
        <f>SUM('Design Budget:Manage Budget'!V48)</f>
        <v>0</v>
      </c>
      <c r="W48" s="228">
        <f>SUM('Design Budget:Manage Budget'!W48)</f>
        <v>0</v>
      </c>
      <c r="X48" s="15">
        <f>SUM('Design Budget:Manage Budget'!X48)</f>
        <v>0</v>
      </c>
      <c r="Y48" s="228">
        <f>SUM('Design Budget:Manage Budget'!Y48)</f>
        <v>0</v>
      </c>
      <c r="Z48" s="15">
        <f>SUM('Design Budget:Manage Budget'!Z48)</f>
        <v>0</v>
      </c>
      <c r="AA48" s="228">
        <f>SUM('Design Budget:Manage Budget'!AA48)</f>
        <v>0</v>
      </c>
      <c r="AB48" s="15">
        <f>SUM('Design Budget:Manage Budget'!AB48)</f>
        <v>0</v>
      </c>
      <c r="AC48" s="19">
        <f t="shared" si="5"/>
        <v>0</v>
      </c>
      <c r="AD48" s="28">
        <f t="shared" si="6"/>
        <v>0</v>
      </c>
      <c r="AE48" s="29">
        <f t="shared" si="7"/>
        <v>0</v>
      </c>
      <c r="AH48" s="168">
        <f t="shared" si="8"/>
        <v>0</v>
      </c>
      <c r="AI48" s="168">
        <f t="shared" si="9"/>
        <v>0</v>
      </c>
    </row>
    <row r="49" spans="1:35" ht="12.2" customHeight="1" x14ac:dyDescent="0.25">
      <c r="A49" s="42"/>
      <c r="B49" s="203" t="str">
        <f>'Master Staff List'!C48</f>
        <v>TBD Staff Name 41</v>
      </c>
      <c r="C49" s="134"/>
      <c r="D49" s="40"/>
      <c r="E49" s="237">
        <f>SUM('Design Budget:Manage Budget'!E49)</f>
        <v>0</v>
      </c>
      <c r="F49" s="15">
        <f>SUM('Design Budget:Manage Budget'!F49)</f>
        <v>0</v>
      </c>
      <c r="G49" s="228">
        <f>SUM('Design Budget:Manage Budget'!G49)</f>
        <v>0</v>
      </c>
      <c r="H49" s="15">
        <f>SUM('Design Budget:Manage Budget'!H49)</f>
        <v>0</v>
      </c>
      <c r="I49" s="228">
        <f>SUM('Design Budget:Manage Budget'!I49)</f>
        <v>0</v>
      </c>
      <c r="J49" s="15">
        <f>SUM('Design Budget:Manage Budget'!J49)</f>
        <v>0</v>
      </c>
      <c r="K49" s="228">
        <f>SUM('Design Budget:Manage Budget'!K49)</f>
        <v>0</v>
      </c>
      <c r="L49" s="15">
        <f>SUM('Design Budget:Manage Budget'!L49)</f>
        <v>0</v>
      </c>
      <c r="M49" s="228">
        <f>SUM('Design Budget:Manage Budget'!M49)</f>
        <v>0</v>
      </c>
      <c r="N49" s="15">
        <f>SUM('Design Budget:Manage Budget'!N49)</f>
        <v>0</v>
      </c>
      <c r="O49" s="228">
        <f>SUM('Design Budget:Manage Budget'!O49)</f>
        <v>0</v>
      </c>
      <c r="P49" s="15">
        <f>SUM('Design Budget:Manage Budget'!P49)</f>
        <v>0</v>
      </c>
      <c r="Q49" s="228">
        <f>SUM('Design Budget:Manage Budget'!Q49)</f>
        <v>0</v>
      </c>
      <c r="R49" s="15">
        <f>SUM('Design Budget:Manage Budget'!R49)</f>
        <v>0</v>
      </c>
      <c r="S49" s="228">
        <f>SUM('Design Budget:Manage Budget'!S49)</f>
        <v>0</v>
      </c>
      <c r="T49" s="15">
        <f>SUM('Design Budget:Manage Budget'!T49)</f>
        <v>0</v>
      </c>
      <c r="U49" s="228">
        <f>SUM('Design Budget:Manage Budget'!U49)</f>
        <v>0</v>
      </c>
      <c r="V49" s="15">
        <f>SUM('Design Budget:Manage Budget'!V49)</f>
        <v>0</v>
      </c>
      <c r="W49" s="228">
        <f>SUM('Design Budget:Manage Budget'!W49)</f>
        <v>0</v>
      </c>
      <c r="X49" s="15">
        <f>SUM('Design Budget:Manage Budget'!X49)</f>
        <v>0</v>
      </c>
      <c r="Y49" s="228">
        <f>SUM('Design Budget:Manage Budget'!Y49)</f>
        <v>0</v>
      </c>
      <c r="Z49" s="15">
        <f>SUM('Design Budget:Manage Budget'!Z49)</f>
        <v>0</v>
      </c>
      <c r="AA49" s="228">
        <f>SUM('Design Budget:Manage Budget'!AA49)</f>
        <v>0</v>
      </c>
      <c r="AB49" s="15">
        <f>SUM('Design Budget:Manage Budget'!AB49)</f>
        <v>0</v>
      </c>
      <c r="AC49" s="19">
        <f t="shared" si="5"/>
        <v>0</v>
      </c>
      <c r="AD49" s="28">
        <f t="shared" si="6"/>
        <v>0</v>
      </c>
      <c r="AE49" s="29">
        <f t="shared" si="7"/>
        <v>0</v>
      </c>
      <c r="AH49" s="168">
        <f t="shared" si="8"/>
        <v>0</v>
      </c>
      <c r="AI49" s="168">
        <f t="shared" si="9"/>
        <v>0</v>
      </c>
    </row>
    <row r="50" spans="1:35" ht="12.2" customHeight="1" x14ac:dyDescent="0.25">
      <c r="A50" s="42"/>
      <c r="B50" s="203" t="str">
        <f>'Master Staff List'!C49</f>
        <v>TBD Staff Name 42</v>
      </c>
      <c r="C50" s="134"/>
      <c r="D50" s="40"/>
      <c r="E50" s="237">
        <f>SUM('Design Budget:Manage Budget'!E50)</f>
        <v>0</v>
      </c>
      <c r="F50" s="15">
        <f>SUM('Design Budget:Manage Budget'!F50)</f>
        <v>0</v>
      </c>
      <c r="G50" s="228">
        <f>SUM('Design Budget:Manage Budget'!G50)</f>
        <v>0</v>
      </c>
      <c r="H50" s="15">
        <f>SUM('Design Budget:Manage Budget'!H50)</f>
        <v>0</v>
      </c>
      <c r="I50" s="228">
        <f>SUM('Design Budget:Manage Budget'!I50)</f>
        <v>0</v>
      </c>
      <c r="J50" s="15">
        <f>SUM('Design Budget:Manage Budget'!J50)</f>
        <v>0</v>
      </c>
      <c r="K50" s="228">
        <f>SUM('Design Budget:Manage Budget'!K50)</f>
        <v>0</v>
      </c>
      <c r="L50" s="15">
        <f>SUM('Design Budget:Manage Budget'!L50)</f>
        <v>0</v>
      </c>
      <c r="M50" s="228">
        <f>SUM('Design Budget:Manage Budget'!M50)</f>
        <v>0</v>
      </c>
      <c r="N50" s="15">
        <f>SUM('Design Budget:Manage Budget'!N50)</f>
        <v>0</v>
      </c>
      <c r="O50" s="228">
        <f>SUM('Design Budget:Manage Budget'!O50)</f>
        <v>0</v>
      </c>
      <c r="P50" s="15">
        <f>SUM('Design Budget:Manage Budget'!P50)</f>
        <v>0</v>
      </c>
      <c r="Q50" s="228">
        <f>SUM('Design Budget:Manage Budget'!Q50)</f>
        <v>0</v>
      </c>
      <c r="R50" s="15">
        <f>SUM('Design Budget:Manage Budget'!R50)</f>
        <v>0</v>
      </c>
      <c r="S50" s="228">
        <f>SUM('Design Budget:Manage Budget'!S50)</f>
        <v>0</v>
      </c>
      <c r="T50" s="15">
        <f>SUM('Design Budget:Manage Budget'!T50)</f>
        <v>0</v>
      </c>
      <c r="U50" s="228">
        <f>SUM('Design Budget:Manage Budget'!U50)</f>
        <v>0</v>
      </c>
      <c r="V50" s="15">
        <f>SUM('Design Budget:Manage Budget'!V50)</f>
        <v>0</v>
      </c>
      <c r="W50" s="228">
        <f>SUM('Design Budget:Manage Budget'!W50)</f>
        <v>0</v>
      </c>
      <c r="X50" s="15">
        <f>SUM('Design Budget:Manage Budget'!X50)</f>
        <v>0</v>
      </c>
      <c r="Y50" s="228">
        <f>SUM('Design Budget:Manage Budget'!Y50)</f>
        <v>0</v>
      </c>
      <c r="Z50" s="15">
        <f>SUM('Design Budget:Manage Budget'!Z50)</f>
        <v>0</v>
      </c>
      <c r="AA50" s="228">
        <f>SUM('Design Budget:Manage Budget'!AA50)</f>
        <v>0</v>
      </c>
      <c r="AB50" s="15">
        <f>SUM('Design Budget:Manage Budget'!AB50)</f>
        <v>0</v>
      </c>
      <c r="AC50" s="19">
        <f t="shared" si="5"/>
        <v>0</v>
      </c>
      <c r="AD50" s="28">
        <f t="shared" si="6"/>
        <v>0</v>
      </c>
      <c r="AE50" s="29">
        <f t="shared" si="7"/>
        <v>0</v>
      </c>
      <c r="AH50" s="168">
        <f t="shared" si="8"/>
        <v>0</v>
      </c>
      <c r="AI50" s="168">
        <f t="shared" si="9"/>
        <v>0</v>
      </c>
    </row>
    <row r="51" spans="1:35" ht="12.2" customHeight="1" x14ac:dyDescent="0.25">
      <c r="A51" s="42"/>
      <c r="B51" s="203" t="str">
        <f>'Master Staff List'!C50</f>
        <v>TBD Staff Name 43</v>
      </c>
      <c r="C51" s="134"/>
      <c r="D51" s="40"/>
      <c r="E51" s="237">
        <f>SUM('Design Budget:Manage Budget'!E51)</f>
        <v>0</v>
      </c>
      <c r="F51" s="15">
        <f>SUM('Design Budget:Manage Budget'!F51)</f>
        <v>0</v>
      </c>
      <c r="G51" s="228">
        <f>SUM('Design Budget:Manage Budget'!G51)</f>
        <v>0</v>
      </c>
      <c r="H51" s="15">
        <f>SUM('Design Budget:Manage Budget'!H51)</f>
        <v>0</v>
      </c>
      <c r="I51" s="228">
        <f>SUM('Design Budget:Manage Budget'!I51)</f>
        <v>0</v>
      </c>
      <c r="J51" s="15">
        <f>SUM('Design Budget:Manage Budget'!J51)</f>
        <v>0</v>
      </c>
      <c r="K51" s="228">
        <f>SUM('Design Budget:Manage Budget'!K51)</f>
        <v>0</v>
      </c>
      <c r="L51" s="15">
        <f>SUM('Design Budget:Manage Budget'!L51)</f>
        <v>0</v>
      </c>
      <c r="M51" s="228">
        <f>SUM('Design Budget:Manage Budget'!M51)</f>
        <v>0</v>
      </c>
      <c r="N51" s="15">
        <f>SUM('Design Budget:Manage Budget'!N51)</f>
        <v>0</v>
      </c>
      <c r="O51" s="228">
        <f>SUM('Design Budget:Manage Budget'!O51)</f>
        <v>0</v>
      </c>
      <c r="P51" s="15">
        <f>SUM('Design Budget:Manage Budget'!P51)</f>
        <v>0</v>
      </c>
      <c r="Q51" s="228">
        <f>SUM('Design Budget:Manage Budget'!Q51)</f>
        <v>0</v>
      </c>
      <c r="R51" s="15">
        <f>SUM('Design Budget:Manage Budget'!R51)</f>
        <v>0</v>
      </c>
      <c r="S51" s="228">
        <f>SUM('Design Budget:Manage Budget'!S51)</f>
        <v>0</v>
      </c>
      <c r="T51" s="15">
        <f>SUM('Design Budget:Manage Budget'!T51)</f>
        <v>0</v>
      </c>
      <c r="U51" s="228">
        <f>SUM('Design Budget:Manage Budget'!U51)</f>
        <v>0</v>
      </c>
      <c r="V51" s="15">
        <f>SUM('Design Budget:Manage Budget'!V51)</f>
        <v>0</v>
      </c>
      <c r="W51" s="228">
        <f>SUM('Design Budget:Manage Budget'!W51)</f>
        <v>0</v>
      </c>
      <c r="X51" s="15">
        <f>SUM('Design Budget:Manage Budget'!X51)</f>
        <v>0</v>
      </c>
      <c r="Y51" s="228">
        <f>SUM('Design Budget:Manage Budget'!Y51)</f>
        <v>0</v>
      </c>
      <c r="Z51" s="15">
        <f>SUM('Design Budget:Manage Budget'!Z51)</f>
        <v>0</v>
      </c>
      <c r="AA51" s="228">
        <f>SUM('Design Budget:Manage Budget'!AA51)</f>
        <v>0</v>
      </c>
      <c r="AB51" s="15">
        <f>SUM('Design Budget:Manage Budget'!AB51)</f>
        <v>0</v>
      </c>
      <c r="AC51" s="19">
        <f t="shared" si="5"/>
        <v>0</v>
      </c>
      <c r="AD51" s="28">
        <f t="shared" si="6"/>
        <v>0</v>
      </c>
      <c r="AE51" s="29">
        <f t="shared" si="7"/>
        <v>0</v>
      </c>
      <c r="AH51" s="168">
        <f t="shared" si="8"/>
        <v>0</v>
      </c>
      <c r="AI51" s="168">
        <f t="shared" si="9"/>
        <v>0</v>
      </c>
    </row>
    <row r="52" spans="1:35" ht="12.2" customHeight="1" x14ac:dyDescent="0.25">
      <c r="A52" s="42"/>
      <c r="B52" s="203" t="str">
        <f>'Master Staff List'!C51</f>
        <v>TBD Staff Name 44</v>
      </c>
      <c r="C52" s="134"/>
      <c r="D52" s="40"/>
      <c r="E52" s="237">
        <f>SUM('Design Budget:Manage Budget'!E52)</f>
        <v>0</v>
      </c>
      <c r="F52" s="15">
        <f>SUM('Design Budget:Manage Budget'!F52)</f>
        <v>0</v>
      </c>
      <c r="G52" s="228">
        <f>SUM('Design Budget:Manage Budget'!G52)</f>
        <v>0</v>
      </c>
      <c r="H52" s="15">
        <f>SUM('Design Budget:Manage Budget'!H52)</f>
        <v>0</v>
      </c>
      <c r="I52" s="228">
        <f>SUM('Design Budget:Manage Budget'!I52)</f>
        <v>0</v>
      </c>
      <c r="J52" s="15">
        <f>SUM('Design Budget:Manage Budget'!J52)</f>
        <v>0</v>
      </c>
      <c r="K52" s="228">
        <f>SUM('Design Budget:Manage Budget'!K52)</f>
        <v>0</v>
      </c>
      <c r="L52" s="15">
        <f>SUM('Design Budget:Manage Budget'!L52)</f>
        <v>0</v>
      </c>
      <c r="M52" s="228">
        <f>SUM('Design Budget:Manage Budget'!M52)</f>
        <v>0</v>
      </c>
      <c r="N52" s="15">
        <f>SUM('Design Budget:Manage Budget'!N52)</f>
        <v>0</v>
      </c>
      <c r="O52" s="228">
        <f>SUM('Design Budget:Manage Budget'!O52)</f>
        <v>0</v>
      </c>
      <c r="P52" s="15">
        <f>SUM('Design Budget:Manage Budget'!P52)</f>
        <v>0</v>
      </c>
      <c r="Q52" s="228">
        <f>SUM('Design Budget:Manage Budget'!Q52)</f>
        <v>0</v>
      </c>
      <c r="R52" s="15">
        <f>SUM('Design Budget:Manage Budget'!R52)</f>
        <v>0</v>
      </c>
      <c r="S52" s="228">
        <f>SUM('Design Budget:Manage Budget'!S52)</f>
        <v>0</v>
      </c>
      <c r="T52" s="15">
        <f>SUM('Design Budget:Manage Budget'!T52)</f>
        <v>0</v>
      </c>
      <c r="U52" s="228">
        <f>SUM('Design Budget:Manage Budget'!U52)</f>
        <v>0</v>
      </c>
      <c r="V52" s="15">
        <f>SUM('Design Budget:Manage Budget'!V52)</f>
        <v>0</v>
      </c>
      <c r="W52" s="228">
        <f>SUM('Design Budget:Manage Budget'!W52)</f>
        <v>0</v>
      </c>
      <c r="X52" s="15">
        <f>SUM('Design Budget:Manage Budget'!X52)</f>
        <v>0</v>
      </c>
      <c r="Y52" s="228">
        <f>SUM('Design Budget:Manage Budget'!Y52)</f>
        <v>0</v>
      </c>
      <c r="Z52" s="15">
        <f>SUM('Design Budget:Manage Budget'!Z52)</f>
        <v>0</v>
      </c>
      <c r="AA52" s="228">
        <f>SUM('Design Budget:Manage Budget'!AA52)</f>
        <v>0</v>
      </c>
      <c r="AB52" s="15">
        <f>SUM('Design Budget:Manage Budget'!AB52)</f>
        <v>0</v>
      </c>
      <c r="AC52" s="19">
        <f t="shared" si="5"/>
        <v>0</v>
      </c>
      <c r="AD52" s="28">
        <f t="shared" si="6"/>
        <v>0</v>
      </c>
      <c r="AE52" s="29">
        <f t="shared" si="7"/>
        <v>0</v>
      </c>
      <c r="AH52" s="168">
        <f t="shared" si="8"/>
        <v>0</v>
      </c>
      <c r="AI52" s="168">
        <f t="shared" si="9"/>
        <v>0</v>
      </c>
    </row>
    <row r="53" spans="1:35" ht="12.2" customHeight="1" x14ac:dyDescent="0.25">
      <c r="A53" s="42"/>
      <c r="B53" s="203" t="str">
        <f>'Master Staff List'!C52</f>
        <v>TBD Staff Name 45</v>
      </c>
      <c r="C53" s="134"/>
      <c r="D53" s="40"/>
      <c r="E53" s="237">
        <f>SUM('Design Budget:Manage Budget'!E53)</f>
        <v>0</v>
      </c>
      <c r="F53" s="15">
        <f>SUM('Design Budget:Manage Budget'!F53)</f>
        <v>0</v>
      </c>
      <c r="G53" s="228">
        <f>SUM('Design Budget:Manage Budget'!G53)</f>
        <v>0</v>
      </c>
      <c r="H53" s="15">
        <f>SUM('Design Budget:Manage Budget'!H53)</f>
        <v>0</v>
      </c>
      <c r="I53" s="228">
        <f>SUM('Design Budget:Manage Budget'!I53)</f>
        <v>0</v>
      </c>
      <c r="J53" s="15">
        <f>SUM('Design Budget:Manage Budget'!J53)</f>
        <v>0</v>
      </c>
      <c r="K53" s="228">
        <f>SUM('Design Budget:Manage Budget'!K53)</f>
        <v>0</v>
      </c>
      <c r="L53" s="15">
        <f>SUM('Design Budget:Manage Budget'!L53)</f>
        <v>0</v>
      </c>
      <c r="M53" s="228">
        <f>SUM('Design Budget:Manage Budget'!M53)</f>
        <v>0</v>
      </c>
      <c r="N53" s="15">
        <f>SUM('Design Budget:Manage Budget'!N53)</f>
        <v>0</v>
      </c>
      <c r="O53" s="228">
        <f>SUM('Design Budget:Manage Budget'!O53)</f>
        <v>0</v>
      </c>
      <c r="P53" s="15">
        <f>SUM('Design Budget:Manage Budget'!P53)</f>
        <v>0</v>
      </c>
      <c r="Q53" s="228">
        <f>SUM('Design Budget:Manage Budget'!Q53)</f>
        <v>0</v>
      </c>
      <c r="R53" s="15">
        <f>SUM('Design Budget:Manage Budget'!R53)</f>
        <v>0</v>
      </c>
      <c r="S53" s="228">
        <f>SUM('Design Budget:Manage Budget'!S53)</f>
        <v>0</v>
      </c>
      <c r="T53" s="15">
        <f>SUM('Design Budget:Manage Budget'!T53)</f>
        <v>0</v>
      </c>
      <c r="U53" s="228">
        <f>SUM('Design Budget:Manage Budget'!U53)</f>
        <v>0</v>
      </c>
      <c r="V53" s="15">
        <f>SUM('Design Budget:Manage Budget'!V53)</f>
        <v>0</v>
      </c>
      <c r="W53" s="228">
        <f>SUM('Design Budget:Manage Budget'!W53)</f>
        <v>0</v>
      </c>
      <c r="X53" s="15">
        <f>SUM('Design Budget:Manage Budget'!X53)</f>
        <v>0</v>
      </c>
      <c r="Y53" s="228">
        <f>SUM('Design Budget:Manage Budget'!Y53)</f>
        <v>0</v>
      </c>
      <c r="Z53" s="15">
        <f>SUM('Design Budget:Manage Budget'!Z53)</f>
        <v>0</v>
      </c>
      <c r="AA53" s="228">
        <f>SUM('Design Budget:Manage Budget'!AA53)</f>
        <v>0</v>
      </c>
      <c r="AB53" s="15">
        <f>SUM('Design Budget:Manage Budget'!AB53)</f>
        <v>0</v>
      </c>
      <c r="AC53" s="19">
        <f t="shared" si="5"/>
        <v>0</v>
      </c>
      <c r="AD53" s="28">
        <f t="shared" si="6"/>
        <v>0</v>
      </c>
      <c r="AE53" s="29">
        <f t="shared" si="7"/>
        <v>0</v>
      </c>
      <c r="AH53" s="168">
        <f t="shared" si="8"/>
        <v>0</v>
      </c>
      <c r="AI53" s="168">
        <f t="shared" si="9"/>
        <v>0</v>
      </c>
    </row>
    <row r="54" spans="1:35" ht="12.2" customHeight="1" x14ac:dyDescent="0.25">
      <c r="A54" s="42"/>
      <c r="B54" s="203" t="str">
        <f>'Master Staff List'!C53</f>
        <v>TBD Staff Name 46</v>
      </c>
      <c r="C54" s="134"/>
      <c r="D54" s="40"/>
      <c r="E54" s="237">
        <f>SUM('Design Budget:Manage Budget'!E54)</f>
        <v>0</v>
      </c>
      <c r="F54" s="15">
        <f>SUM('Design Budget:Manage Budget'!F54)</f>
        <v>0</v>
      </c>
      <c r="G54" s="228">
        <f>SUM('Design Budget:Manage Budget'!G54)</f>
        <v>0</v>
      </c>
      <c r="H54" s="15">
        <f>SUM('Design Budget:Manage Budget'!H54)</f>
        <v>0</v>
      </c>
      <c r="I54" s="228">
        <f>SUM('Design Budget:Manage Budget'!I54)</f>
        <v>0</v>
      </c>
      <c r="J54" s="15">
        <f>SUM('Design Budget:Manage Budget'!J54)</f>
        <v>0</v>
      </c>
      <c r="K54" s="228">
        <f>SUM('Design Budget:Manage Budget'!K54)</f>
        <v>0</v>
      </c>
      <c r="L54" s="15">
        <f>SUM('Design Budget:Manage Budget'!L54)</f>
        <v>0</v>
      </c>
      <c r="M54" s="228">
        <f>SUM('Design Budget:Manage Budget'!M54)</f>
        <v>0</v>
      </c>
      <c r="N54" s="15">
        <f>SUM('Design Budget:Manage Budget'!N54)</f>
        <v>0</v>
      </c>
      <c r="O54" s="228">
        <f>SUM('Design Budget:Manage Budget'!O54)</f>
        <v>0</v>
      </c>
      <c r="P54" s="15">
        <f>SUM('Design Budget:Manage Budget'!P54)</f>
        <v>0</v>
      </c>
      <c r="Q54" s="228">
        <f>SUM('Design Budget:Manage Budget'!Q54)</f>
        <v>0</v>
      </c>
      <c r="R54" s="15">
        <f>SUM('Design Budget:Manage Budget'!R54)</f>
        <v>0</v>
      </c>
      <c r="S54" s="228">
        <f>SUM('Design Budget:Manage Budget'!S54)</f>
        <v>0</v>
      </c>
      <c r="T54" s="15">
        <f>SUM('Design Budget:Manage Budget'!T54)</f>
        <v>0</v>
      </c>
      <c r="U54" s="228">
        <f>SUM('Design Budget:Manage Budget'!U54)</f>
        <v>0</v>
      </c>
      <c r="V54" s="15">
        <f>SUM('Design Budget:Manage Budget'!V54)</f>
        <v>0</v>
      </c>
      <c r="W54" s="228">
        <f>SUM('Design Budget:Manage Budget'!W54)</f>
        <v>0</v>
      </c>
      <c r="X54" s="15">
        <f>SUM('Design Budget:Manage Budget'!X54)</f>
        <v>0</v>
      </c>
      <c r="Y54" s="228">
        <f>SUM('Design Budget:Manage Budget'!Y54)</f>
        <v>0</v>
      </c>
      <c r="Z54" s="15">
        <f>SUM('Design Budget:Manage Budget'!Z54)</f>
        <v>0</v>
      </c>
      <c r="AA54" s="228">
        <f>SUM('Design Budget:Manage Budget'!AA54)</f>
        <v>0</v>
      </c>
      <c r="AB54" s="15">
        <f>SUM('Design Budget:Manage Budget'!AB54)</f>
        <v>0</v>
      </c>
      <c r="AC54" s="19">
        <f t="shared" si="5"/>
        <v>0</v>
      </c>
      <c r="AD54" s="28">
        <f t="shared" si="6"/>
        <v>0</v>
      </c>
      <c r="AE54" s="29">
        <f t="shared" si="7"/>
        <v>0</v>
      </c>
      <c r="AH54" s="168">
        <f t="shared" si="8"/>
        <v>0</v>
      </c>
      <c r="AI54" s="168">
        <f t="shared" si="9"/>
        <v>0</v>
      </c>
    </row>
    <row r="55" spans="1:35" ht="12.2" customHeight="1" x14ac:dyDescent="0.25">
      <c r="A55" s="42"/>
      <c r="B55" s="203" t="str">
        <f>'Master Staff List'!C54</f>
        <v>TBD Staff Name 47</v>
      </c>
      <c r="C55" s="134"/>
      <c r="D55" s="40"/>
      <c r="E55" s="237">
        <f>SUM('Design Budget:Manage Budget'!E55)</f>
        <v>0</v>
      </c>
      <c r="F55" s="15">
        <f>SUM('Design Budget:Manage Budget'!F55)</f>
        <v>0</v>
      </c>
      <c r="G55" s="228">
        <f>SUM('Design Budget:Manage Budget'!G55)</f>
        <v>0</v>
      </c>
      <c r="H55" s="15">
        <f>SUM('Design Budget:Manage Budget'!H55)</f>
        <v>0</v>
      </c>
      <c r="I55" s="228">
        <f>SUM('Design Budget:Manage Budget'!I55)</f>
        <v>0</v>
      </c>
      <c r="J55" s="15">
        <f>SUM('Design Budget:Manage Budget'!J55)</f>
        <v>0</v>
      </c>
      <c r="K55" s="228">
        <f>SUM('Design Budget:Manage Budget'!K55)</f>
        <v>0</v>
      </c>
      <c r="L55" s="15">
        <f>SUM('Design Budget:Manage Budget'!L55)</f>
        <v>0</v>
      </c>
      <c r="M55" s="228">
        <f>SUM('Design Budget:Manage Budget'!M55)</f>
        <v>0</v>
      </c>
      <c r="N55" s="15">
        <f>SUM('Design Budget:Manage Budget'!N55)</f>
        <v>0</v>
      </c>
      <c r="O55" s="228">
        <f>SUM('Design Budget:Manage Budget'!O55)</f>
        <v>0</v>
      </c>
      <c r="P55" s="15">
        <f>SUM('Design Budget:Manage Budget'!P55)</f>
        <v>0</v>
      </c>
      <c r="Q55" s="228">
        <f>SUM('Design Budget:Manage Budget'!Q55)</f>
        <v>0</v>
      </c>
      <c r="R55" s="15">
        <f>SUM('Design Budget:Manage Budget'!R55)</f>
        <v>0</v>
      </c>
      <c r="S55" s="228">
        <f>SUM('Design Budget:Manage Budget'!S55)</f>
        <v>0</v>
      </c>
      <c r="T55" s="15">
        <f>SUM('Design Budget:Manage Budget'!T55)</f>
        <v>0</v>
      </c>
      <c r="U55" s="228">
        <f>SUM('Design Budget:Manage Budget'!U55)</f>
        <v>0</v>
      </c>
      <c r="V55" s="15">
        <f>SUM('Design Budget:Manage Budget'!V55)</f>
        <v>0</v>
      </c>
      <c r="W55" s="228">
        <f>SUM('Design Budget:Manage Budget'!W55)</f>
        <v>0</v>
      </c>
      <c r="X55" s="15">
        <f>SUM('Design Budget:Manage Budget'!X55)</f>
        <v>0</v>
      </c>
      <c r="Y55" s="228">
        <f>SUM('Design Budget:Manage Budget'!Y55)</f>
        <v>0</v>
      </c>
      <c r="Z55" s="15">
        <f>SUM('Design Budget:Manage Budget'!Z55)</f>
        <v>0</v>
      </c>
      <c r="AA55" s="228">
        <f>SUM('Design Budget:Manage Budget'!AA55)</f>
        <v>0</v>
      </c>
      <c r="AB55" s="15">
        <f>SUM('Design Budget:Manage Budget'!AB55)</f>
        <v>0</v>
      </c>
      <c r="AC55" s="19">
        <f>SUM(F55,H55,J55,T55,V55,X55,Z55,AB55,L55,N55,P55,R55)</f>
        <v>0</v>
      </c>
      <c r="AD55" s="28">
        <f>SUM(E55,G55,I55,S55,U55,W55,Y55,AA55,K55,M55,O55,Q55)</f>
        <v>0</v>
      </c>
      <c r="AE55" s="29">
        <f>AD55/AD$8</f>
        <v>0</v>
      </c>
      <c r="AH55" s="168">
        <f>SUM(F55,H55,J55,L55,N55,P55,R55,T55,V55,X55,Z55,AB55)-AC55</f>
        <v>0</v>
      </c>
      <c r="AI55" s="168">
        <f>IF(AND(AD55&gt;0,AC55=0),1,0)</f>
        <v>0</v>
      </c>
    </row>
    <row r="56" spans="1:35" ht="12.2" customHeight="1" x14ac:dyDescent="0.25">
      <c r="A56" s="42"/>
      <c r="B56" s="203" t="str">
        <f>'Master Staff List'!C55</f>
        <v>TBD Staff Name 48</v>
      </c>
      <c r="C56" s="134"/>
      <c r="D56" s="40"/>
      <c r="E56" s="237">
        <f>SUM('Design Budget:Manage Budget'!E56)</f>
        <v>0</v>
      </c>
      <c r="F56" s="15">
        <f>SUM('Design Budget:Manage Budget'!F56)</f>
        <v>0</v>
      </c>
      <c r="G56" s="228">
        <f>SUM('Design Budget:Manage Budget'!G56)</f>
        <v>0</v>
      </c>
      <c r="H56" s="15">
        <f>SUM('Design Budget:Manage Budget'!H56)</f>
        <v>0</v>
      </c>
      <c r="I56" s="228">
        <f>SUM('Design Budget:Manage Budget'!I56)</f>
        <v>0</v>
      </c>
      <c r="J56" s="15">
        <f>SUM('Design Budget:Manage Budget'!J56)</f>
        <v>0</v>
      </c>
      <c r="K56" s="228">
        <f>SUM('Design Budget:Manage Budget'!K56)</f>
        <v>0</v>
      </c>
      <c r="L56" s="15">
        <f>SUM('Design Budget:Manage Budget'!L56)</f>
        <v>0</v>
      </c>
      <c r="M56" s="228">
        <f>SUM('Design Budget:Manage Budget'!M56)</f>
        <v>0</v>
      </c>
      <c r="N56" s="15">
        <f>SUM('Design Budget:Manage Budget'!N56)</f>
        <v>0</v>
      </c>
      <c r="O56" s="228">
        <f>SUM('Design Budget:Manage Budget'!O56)</f>
        <v>0</v>
      </c>
      <c r="P56" s="15">
        <f>SUM('Design Budget:Manage Budget'!P56)</f>
        <v>0</v>
      </c>
      <c r="Q56" s="228">
        <f>SUM('Design Budget:Manage Budget'!Q56)</f>
        <v>0</v>
      </c>
      <c r="R56" s="15">
        <f>SUM('Design Budget:Manage Budget'!R56)</f>
        <v>0</v>
      </c>
      <c r="S56" s="228">
        <f>SUM('Design Budget:Manage Budget'!S56)</f>
        <v>0</v>
      </c>
      <c r="T56" s="15">
        <f>SUM('Design Budget:Manage Budget'!T56)</f>
        <v>0</v>
      </c>
      <c r="U56" s="228">
        <f>SUM('Design Budget:Manage Budget'!U56)</f>
        <v>0</v>
      </c>
      <c r="V56" s="15">
        <f>SUM('Design Budget:Manage Budget'!V56)</f>
        <v>0</v>
      </c>
      <c r="W56" s="228">
        <f>SUM('Design Budget:Manage Budget'!W56)</f>
        <v>0</v>
      </c>
      <c r="X56" s="15">
        <f>SUM('Design Budget:Manage Budget'!X56)</f>
        <v>0</v>
      </c>
      <c r="Y56" s="228">
        <f>SUM('Design Budget:Manage Budget'!Y56)</f>
        <v>0</v>
      </c>
      <c r="Z56" s="15">
        <f>SUM('Design Budget:Manage Budget'!Z56)</f>
        <v>0</v>
      </c>
      <c r="AA56" s="228">
        <f>SUM('Design Budget:Manage Budget'!AA56)</f>
        <v>0</v>
      </c>
      <c r="AB56" s="15">
        <f>SUM('Design Budget:Manage Budget'!AB56)</f>
        <v>0</v>
      </c>
      <c r="AC56" s="19">
        <f t="shared" si="5"/>
        <v>0</v>
      </c>
      <c r="AD56" s="28">
        <f t="shared" si="6"/>
        <v>0</v>
      </c>
      <c r="AE56" s="29">
        <f t="shared" si="7"/>
        <v>0</v>
      </c>
      <c r="AH56" s="168">
        <f t="shared" si="8"/>
        <v>0</v>
      </c>
      <c r="AI56" s="168">
        <f>IF(AND(AD56&gt;0,AC56=0),1,0)</f>
        <v>0</v>
      </c>
    </row>
    <row r="57" spans="1:35" ht="12.2" customHeight="1" x14ac:dyDescent="0.25">
      <c r="A57" s="42"/>
      <c r="B57" s="203" t="str">
        <f>'Master Staff List'!C56</f>
        <v>TBD Staff Name 49</v>
      </c>
      <c r="C57" s="134"/>
      <c r="D57" s="40"/>
      <c r="E57" s="237">
        <f>SUM('Design Budget:Manage Budget'!E57)</f>
        <v>0</v>
      </c>
      <c r="F57" s="15">
        <f>SUM('Design Budget:Manage Budget'!F57)</f>
        <v>0</v>
      </c>
      <c r="G57" s="228">
        <f>SUM('Design Budget:Manage Budget'!G57)</f>
        <v>0</v>
      </c>
      <c r="H57" s="15">
        <f>SUM('Design Budget:Manage Budget'!H57)</f>
        <v>0</v>
      </c>
      <c r="I57" s="228">
        <f>SUM('Design Budget:Manage Budget'!I57)</f>
        <v>0</v>
      </c>
      <c r="J57" s="15">
        <f>SUM('Design Budget:Manage Budget'!J57)</f>
        <v>0</v>
      </c>
      <c r="K57" s="228">
        <f>SUM('Design Budget:Manage Budget'!K57)</f>
        <v>0</v>
      </c>
      <c r="L57" s="15">
        <f>SUM('Design Budget:Manage Budget'!L57)</f>
        <v>0</v>
      </c>
      <c r="M57" s="228">
        <f>SUM('Design Budget:Manage Budget'!M57)</f>
        <v>0</v>
      </c>
      <c r="N57" s="15">
        <f>SUM('Design Budget:Manage Budget'!N57)</f>
        <v>0</v>
      </c>
      <c r="O57" s="228">
        <f>SUM('Design Budget:Manage Budget'!O57)</f>
        <v>0</v>
      </c>
      <c r="P57" s="15">
        <f>SUM('Design Budget:Manage Budget'!P57)</f>
        <v>0</v>
      </c>
      <c r="Q57" s="228">
        <f>SUM('Design Budget:Manage Budget'!Q57)</f>
        <v>0</v>
      </c>
      <c r="R57" s="15">
        <f>SUM('Design Budget:Manage Budget'!R57)</f>
        <v>0</v>
      </c>
      <c r="S57" s="228">
        <f>SUM('Design Budget:Manage Budget'!S57)</f>
        <v>0</v>
      </c>
      <c r="T57" s="15">
        <f>SUM('Design Budget:Manage Budget'!T57)</f>
        <v>0</v>
      </c>
      <c r="U57" s="228">
        <f>SUM('Design Budget:Manage Budget'!U57)</f>
        <v>0</v>
      </c>
      <c r="V57" s="15">
        <f>SUM('Design Budget:Manage Budget'!V57)</f>
        <v>0</v>
      </c>
      <c r="W57" s="228">
        <f>SUM('Design Budget:Manage Budget'!W57)</f>
        <v>0</v>
      </c>
      <c r="X57" s="15">
        <f>SUM('Design Budget:Manage Budget'!X57)</f>
        <v>0</v>
      </c>
      <c r="Y57" s="228">
        <f>SUM('Design Budget:Manage Budget'!Y57)</f>
        <v>0</v>
      </c>
      <c r="Z57" s="15">
        <f>SUM('Design Budget:Manage Budget'!Z57)</f>
        <v>0</v>
      </c>
      <c r="AA57" s="228">
        <f>SUM('Design Budget:Manage Budget'!AA57)</f>
        <v>0</v>
      </c>
      <c r="AB57" s="15">
        <f>SUM('Design Budget:Manage Budget'!AB57)</f>
        <v>0</v>
      </c>
      <c r="AC57" s="19">
        <f t="shared" si="5"/>
        <v>0</v>
      </c>
      <c r="AD57" s="28">
        <f t="shared" si="6"/>
        <v>0</v>
      </c>
      <c r="AE57" s="29">
        <f t="shared" si="7"/>
        <v>0</v>
      </c>
      <c r="AH57" s="168">
        <f t="shared" si="8"/>
        <v>0</v>
      </c>
      <c r="AI57" s="168">
        <f t="shared" si="9"/>
        <v>0</v>
      </c>
    </row>
    <row r="58" spans="1:35" ht="12.2" customHeight="1" x14ac:dyDescent="0.25">
      <c r="A58" s="42"/>
      <c r="B58" s="203" t="str">
        <f>'Master Staff List'!C57</f>
        <v>TBD Staff Name 50</v>
      </c>
      <c r="C58" s="134"/>
      <c r="D58" s="40"/>
      <c r="E58" s="237">
        <f>SUM('Design Budget:Manage Budget'!E58)</f>
        <v>0</v>
      </c>
      <c r="F58" s="15">
        <f>SUM('Design Budget:Manage Budget'!F58)</f>
        <v>0</v>
      </c>
      <c r="G58" s="228">
        <f>SUM('Design Budget:Manage Budget'!G58)</f>
        <v>0</v>
      </c>
      <c r="H58" s="15">
        <f>SUM('Design Budget:Manage Budget'!H58)</f>
        <v>0</v>
      </c>
      <c r="I58" s="228">
        <f>SUM('Design Budget:Manage Budget'!I58)</f>
        <v>0</v>
      </c>
      <c r="J58" s="15">
        <f>SUM('Design Budget:Manage Budget'!J58)</f>
        <v>0</v>
      </c>
      <c r="K58" s="228">
        <f>SUM('Design Budget:Manage Budget'!K58)</f>
        <v>0</v>
      </c>
      <c r="L58" s="15">
        <f>SUM('Design Budget:Manage Budget'!L58)</f>
        <v>0</v>
      </c>
      <c r="M58" s="228">
        <f>SUM('Design Budget:Manage Budget'!M58)</f>
        <v>0</v>
      </c>
      <c r="N58" s="15">
        <f>SUM('Design Budget:Manage Budget'!N58)</f>
        <v>0</v>
      </c>
      <c r="O58" s="228">
        <f>SUM('Design Budget:Manage Budget'!O58)</f>
        <v>0</v>
      </c>
      <c r="P58" s="15">
        <f>SUM('Design Budget:Manage Budget'!P58)</f>
        <v>0</v>
      </c>
      <c r="Q58" s="228">
        <f>SUM('Design Budget:Manage Budget'!Q58)</f>
        <v>0</v>
      </c>
      <c r="R58" s="15">
        <f>SUM('Design Budget:Manage Budget'!R58)</f>
        <v>0</v>
      </c>
      <c r="S58" s="228">
        <f>SUM('Design Budget:Manage Budget'!S58)</f>
        <v>0</v>
      </c>
      <c r="T58" s="15">
        <f>SUM('Design Budget:Manage Budget'!T58)</f>
        <v>0</v>
      </c>
      <c r="U58" s="228">
        <f>SUM('Design Budget:Manage Budget'!U58)</f>
        <v>0</v>
      </c>
      <c r="V58" s="15">
        <f>SUM('Design Budget:Manage Budget'!V58)</f>
        <v>0</v>
      </c>
      <c r="W58" s="228">
        <f>SUM('Design Budget:Manage Budget'!W58)</f>
        <v>0</v>
      </c>
      <c r="X58" s="15">
        <f>SUM('Design Budget:Manage Budget'!X58)</f>
        <v>0</v>
      </c>
      <c r="Y58" s="228">
        <f>SUM('Design Budget:Manage Budget'!Y58)</f>
        <v>0</v>
      </c>
      <c r="Z58" s="15">
        <f>SUM('Design Budget:Manage Budget'!Z58)</f>
        <v>0</v>
      </c>
      <c r="AA58" s="228">
        <f>SUM('Design Budget:Manage Budget'!AA58)</f>
        <v>0</v>
      </c>
      <c r="AB58" s="15">
        <f>SUM('Design Budget:Manage Budget'!AB58)</f>
        <v>0</v>
      </c>
      <c r="AC58" s="19">
        <f t="shared" si="5"/>
        <v>0</v>
      </c>
      <c r="AD58" s="28">
        <f t="shared" si="6"/>
        <v>0</v>
      </c>
      <c r="AE58" s="29">
        <f t="shared" si="7"/>
        <v>0</v>
      </c>
      <c r="AH58" s="168">
        <f t="shared" si="8"/>
        <v>0</v>
      </c>
      <c r="AI58" s="168">
        <f t="shared" si="9"/>
        <v>0</v>
      </c>
    </row>
    <row r="59" spans="1:35" ht="12.2" customHeight="1" x14ac:dyDescent="0.25">
      <c r="A59" s="42"/>
      <c r="B59" s="203"/>
      <c r="C59" s="134"/>
      <c r="D59" s="40"/>
      <c r="E59" s="237"/>
      <c r="F59" s="15"/>
      <c r="G59" s="228"/>
      <c r="H59" s="15"/>
      <c r="I59" s="228"/>
      <c r="J59" s="15"/>
      <c r="K59" s="228"/>
      <c r="L59" s="15"/>
      <c r="M59" s="228"/>
      <c r="N59" s="15"/>
      <c r="O59" s="228"/>
      <c r="P59" s="15"/>
      <c r="Q59" s="228"/>
      <c r="R59" s="15"/>
      <c r="S59" s="228"/>
      <c r="T59" s="15"/>
      <c r="U59" s="228"/>
      <c r="V59" s="15"/>
      <c r="W59" s="228"/>
      <c r="X59" s="15"/>
      <c r="Y59" s="228"/>
      <c r="Z59" s="15"/>
      <c r="AA59" s="228"/>
      <c r="AB59" s="15"/>
      <c r="AC59" s="19"/>
      <c r="AD59" s="28"/>
      <c r="AE59" s="29"/>
      <c r="AH59" s="168"/>
      <c r="AI59" s="168"/>
    </row>
    <row r="60" spans="1:35" ht="12.2" customHeight="1" x14ac:dyDescent="0.25">
      <c r="A60" s="42"/>
      <c r="B60" s="203"/>
      <c r="C60" s="134"/>
      <c r="D60" s="40"/>
      <c r="E60" s="237"/>
      <c r="F60" s="15"/>
      <c r="G60" s="228"/>
      <c r="H60" s="15"/>
      <c r="I60" s="228"/>
      <c r="J60" s="15"/>
      <c r="K60" s="228"/>
      <c r="L60" s="15"/>
      <c r="M60" s="228"/>
      <c r="N60" s="15"/>
      <c r="O60" s="228"/>
      <c r="P60" s="15"/>
      <c r="Q60" s="228"/>
      <c r="R60" s="15"/>
      <c r="S60" s="228"/>
      <c r="T60" s="15"/>
      <c r="U60" s="228"/>
      <c r="V60" s="15"/>
      <c r="W60" s="228"/>
      <c r="X60" s="15"/>
      <c r="Y60" s="228"/>
      <c r="Z60" s="15"/>
      <c r="AA60" s="228"/>
      <c r="AB60" s="15"/>
      <c r="AC60" s="19"/>
      <c r="AD60" s="28"/>
      <c r="AE60" s="29"/>
      <c r="AH60" s="168"/>
      <c r="AI60" s="170"/>
    </row>
    <row r="61" spans="1:35" ht="12.2" customHeight="1" x14ac:dyDescent="0.25">
      <c r="B61" s="13" t="s">
        <v>110</v>
      </c>
      <c r="C61" s="135" t="s">
        <v>229</v>
      </c>
      <c r="D61" s="14" t="s">
        <v>230</v>
      </c>
      <c r="E61" s="229">
        <f t="shared" ref="E61:AB61" si="10">SUM(E9:E60)</f>
        <v>0</v>
      </c>
      <c r="F61" s="15">
        <f t="shared" si="10"/>
        <v>0</v>
      </c>
      <c r="G61" s="229">
        <f t="shared" si="10"/>
        <v>25</v>
      </c>
      <c r="H61" s="15">
        <f t="shared" si="10"/>
        <v>10000</v>
      </c>
      <c r="I61" s="229">
        <f t="shared" si="10"/>
        <v>15</v>
      </c>
      <c r="J61" s="15">
        <f t="shared" si="10"/>
        <v>6250</v>
      </c>
      <c r="K61" s="229">
        <f t="shared" si="10"/>
        <v>30</v>
      </c>
      <c r="L61" s="15">
        <f t="shared" si="10"/>
        <v>11500</v>
      </c>
      <c r="M61" s="229">
        <f t="shared" si="10"/>
        <v>12</v>
      </c>
      <c r="N61" s="15">
        <f t="shared" si="10"/>
        <v>5100</v>
      </c>
      <c r="O61" s="229">
        <f t="shared" si="10"/>
        <v>5</v>
      </c>
      <c r="P61" s="15">
        <f t="shared" si="10"/>
        <v>2350</v>
      </c>
      <c r="Q61" s="229">
        <f t="shared" si="10"/>
        <v>0</v>
      </c>
      <c r="R61" s="15">
        <f t="shared" si="10"/>
        <v>0</v>
      </c>
      <c r="S61" s="229">
        <f t="shared" si="10"/>
        <v>0</v>
      </c>
      <c r="T61" s="15">
        <f t="shared" si="10"/>
        <v>0</v>
      </c>
      <c r="U61" s="229">
        <f t="shared" si="10"/>
        <v>0</v>
      </c>
      <c r="V61" s="15">
        <f t="shared" si="10"/>
        <v>0</v>
      </c>
      <c r="W61" s="229">
        <f t="shared" si="10"/>
        <v>0</v>
      </c>
      <c r="X61" s="15">
        <f t="shared" si="10"/>
        <v>0</v>
      </c>
      <c r="Y61" s="229">
        <f t="shared" si="10"/>
        <v>0</v>
      </c>
      <c r="Z61" s="15">
        <f t="shared" si="10"/>
        <v>0</v>
      </c>
      <c r="AA61" s="229">
        <f t="shared" si="10"/>
        <v>0</v>
      </c>
      <c r="AB61" s="15">
        <f t="shared" si="10"/>
        <v>0</v>
      </c>
      <c r="AC61" s="19">
        <f>SUM(F61,H61,J61,T61,V61,X61,Z61,AB61,L61,N61,P61,R61)</f>
        <v>35200</v>
      </c>
      <c r="AD61" s="15">
        <f>SUM(AD9:AD60)</f>
        <v>87</v>
      </c>
      <c r="AE61" s="16">
        <f>SUM(E61,G61,I61,K61,M61,O61,Q61,S61,U61,W61,Y61,AA61)</f>
        <v>87</v>
      </c>
      <c r="AH61" s="168">
        <f t="shared" si="8"/>
        <v>0</v>
      </c>
      <c r="AI61" s="168"/>
    </row>
    <row r="62" spans="1:35" s="27" customFormat="1" ht="12.2" customHeight="1" x14ac:dyDescent="0.2">
      <c r="A62" s="41"/>
      <c r="B62" s="21" t="s">
        <v>111</v>
      </c>
      <c r="C62" s="136"/>
      <c r="D62" s="22"/>
      <c r="E62" s="230"/>
      <c r="F62" s="23">
        <f>SUM(F61:F61)</f>
        <v>0</v>
      </c>
      <c r="G62" s="230"/>
      <c r="H62" s="23">
        <f>SUM(H61:H61)</f>
        <v>10000</v>
      </c>
      <c r="I62" s="230"/>
      <c r="J62" s="23">
        <f>SUM(J61:J61)</f>
        <v>6250</v>
      </c>
      <c r="K62" s="230"/>
      <c r="L62" s="23">
        <f>SUM(L61:L61)</f>
        <v>11500</v>
      </c>
      <c r="M62" s="230"/>
      <c r="N62" s="23">
        <f>SUM(N61:N61)</f>
        <v>5100</v>
      </c>
      <c r="O62" s="230"/>
      <c r="P62" s="23">
        <f>SUM(P61:P61)</f>
        <v>2350</v>
      </c>
      <c r="Q62" s="230"/>
      <c r="R62" s="23">
        <f>SUM(R61:R61)</f>
        <v>0</v>
      </c>
      <c r="S62" s="230"/>
      <c r="T62" s="23">
        <f>SUM(T61:T61)</f>
        <v>0</v>
      </c>
      <c r="U62" s="230"/>
      <c r="V62" s="23">
        <f>SUM(V61:V61)</f>
        <v>0</v>
      </c>
      <c r="W62" s="230"/>
      <c r="X62" s="23">
        <f>SUM(X61:X61)</f>
        <v>0</v>
      </c>
      <c r="Y62" s="230"/>
      <c r="Z62" s="23">
        <f>SUM(Z61:Z61)</f>
        <v>0</v>
      </c>
      <c r="AA62" s="230"/>
      <c r="AB62" s="23">
        <f>SUM(AB61:AB61)</f>
        <v>0</v>
      </c>
      <c r="AC62" s="24">
        <f>SUM(AC61:AC61)</f>
        <v>35200</v>
      </c>
      <c r="AD62" s="25"/>
      <c r="AE62" s="20"/>
      <c r="AH62" s="168">
        <f t="shared" si="8"/>
        <v>0</v>
      </c>
      <c r="AI62" s="168"/>
    </row>
    <row r="63" spans="1:35" ht="12.2" customHeight="1" x14ac:dyDescent="0.25">
      <c r="C63" s="242"/>
      <c r="D63" s="243"/>
      <c r="E63" s="231"/>
      <c r="F63" s="47"/>
      <c r="G63" s="231"/>
      <c r="H63" s="47"/>
      <c r="I63" s="231"/>
      <c r="J63" s="47"/>
      <c r="K63" s="231"/>
      <c r="L63" s="47"/>
      <c r="M63" s="231"/>
      <c r="N63" s="47"/>
      <c r="O63" s="231"/>
      <c r="P63" s="47"/>
      <c r="Q63" s="231"/>
      <c r="R63" s="47"/>
      <c r="S63" s="231"/>
      <c r="T63" s="47"/>
      <c r="U63" s="231"/>
      <c r="V63" s="47"/>
      <c r="W63" s="231"/>
      <c r="X63" s="47"/>
      <c r="Y63" s="231"/>
      <c r="Z63" s="47"/>
      <c r="AA63" s="231"/>
      <c r="AB63" s="47"/>
      <c r="AC63" s="49"/>
      <c r="AD63" s="28"/>
      <c r="AE63" s="29"/>
      <c r="AH63" s="168">
        <f t="shared" si="8"/>
        <v>0</v>
      </c>
      <c r="AI63" s="168"/>
    </row>
    <row r="64" spans="1:35" ht="12.2" customHeight="1" x14ac:dyDescent="0.25">
      <c r="E64" s="231"/>
      <c r="F64" s="47"/>
      <c r="G64" s="231"/>
      <c r="H64" s="47"/>
      <c r="I64" s="231"/>
      <c r="J64" s="47"/>
      <c r="K64" s="231"/>
      <c r="L64" s="47"/>
      <c r="M64" s="231"/>
      <c r="N64" s="47"/>
      <c r="O64" s="231"/>
      <c r="P64" s="47"/>
      <c r="Q64" s="231"/>
      <c r="R64" s="47"/>
      <c r="S64" s="231"/>
      <c r="T64" s="47"/>
      <c r="U64" s="231"/>
      <c r="V64" s="47"/>
      <c r="W64" s="231"/>
      <c r="X64" s="47"/>
      <c r="Y64" s="231"/>
      <c r="Z64" s="47"/>
      <c r="AA64" s="231"/>
      <c r="AB64" s="47"/>
      <c r="AC64" s="49"/>
      <c r="AD64" s="28"/>
      <c r="AE64" s="29"/>
      <c r="AH64" s="168">
        <f>SUM(F64,H64,J64,L64,N64,P64,R64,T64,V64,X64,Z64,AB64)-AC64</f>
        <v>0</v>
      </c>
      <c r="AI64" s="166"/>
    </row>
    <row r="65" spans="2:52" ht="12.2" customHeight="1" x14ac:dyDescent="0.25">
      <c r="B65" s="48" t="s">
        <v>25</v>
      </c>
      <c r="E65" s="231"/>
      <c r="F65" s="47"/>
      <c r="G65" s="231"/>
      <c r="H65" s="47"/>
      <c r="I65" s="231"/>
      <c r="J65" s="47"/>
      <c r="K65" s="231"/>
      <c r="L65" s="47"/>
      <c r="M65" s="231"/>
      <c r="N65" s="47"/>
      <c r="O65" s="231"/>
      <c r="P65" s="47"/>
      <c r="Q65" s="231"/>
      <c r="R65" s="47"/>
      <c r="S65" s="231"/>
      <c r="T65" s="47"/>
      <c r="U65" s="231"/>
      <c r="V65" s="47"/>
      <c r="W65" s="231"/>
      <c r="X65" s="47"/>
      <c r="Y65" s="231"/>
      <c r="Z65" s="47"/>
      <c r="AA65" s="231"/>
      <c r="AB65" s="47"/>
      <c r="AC65" s="49"/>
      <c r="AD65" s="28"/>
      <c r="AE65" s="89"/>
      <c r="AH65" s="168">
        <f t="shared" ref="AH65:AH82" si="11">SUM(F65,H65,J65,L65,N65,P65,R65,T65,V65,X65,Z65,AB65)-AC65</f>
        <v>0</v>
      </c>
      <c r="AI65" s="166"/>
    </row>
    <row r="66" spans="2:52" ht="12.2" customHeight="1" x14ac:dyDescent="0.25">
      <c r="B66" s="18" t="str">
        <f>'Basic Information'!D24</f>
        <v>Communications</v>
      </c>
      <c r="E66" s="237">
        <f>SUM('Design Budget:Manage Budget'!E66)</f>
        <v>0</v>
      </c>
      <c r="F66" s="15">
        <f>SUM('Design Budget:Manage Budget'!F66)</f>
        <v>0</v>
      </c>
      <c r="G66" s="237">
        <f>SUM('Design Budget:Manage Budget'!G66)</f>
        <v>0</v>
      </c>
      <c r="H66" s="15">
        <f>SUM('Design Budget:Manage Budget'!H66)</f>
        <v>500</v>
      </c>
      <c r="I66" s="237">
        <f>SUM('Design Budget:Manage Budget'!I66)</f>
        <v>0</v>
      </c>
      <c r="J66" s="15">
        <f>SUM('Design Budget:Manage Budget'!J66)</f>
        <v>0</v>
      </c>
      <c r="K66" s="237">
        <f>SUM('Design Budget:Manage Budget'!K66)</f>
        <v>0</v>
      </c>
      <c r="L66" s="15">
        <f>SUM('Design Budget:Manage Budget'!L66)</f>
        <v>1000</v>
      </c>
      <c r="M66" s="237">
        <f>SUM('Design Budget:Manage Budget'!M66)</f>
        <v>0</v>
      </c>
      <c r="N66" s="15">
        <f>SUM('Design Budget:Manage Budget'!N66)</f>
        <v>0</v>
      </c>
      <c r="O66" s="237">
        <f>SUM('Design Budget:Manage Budget'!O66)</f>
        <v>0</v>
      </c>
      <c r="P66" s="15">
        <f>SUM('Design Budget:Manage Budget'!P66)</f>
        <v>0</v>
      </c>
      <c r="Q66" s="237">
        <f>SUM('Design Budget:Manage Budget'!Q66)</f>
        <v>0</v>
      </c>
      <c r="R66" s="15">
        <f>SUM('Design Budget:Manage Budget'!R66)</f>
        <v>0</v>
      </c>
      <c r="S66" s="237">
        <f>SUM('Design Budget:Manage Budget'!S66)</f>
        <v>0</v>
      </c>
      <c r="T66" s="15">
        <f>SUM('Design Budget:Manage Budget'!T66)</f>
        <v>0</v>
      </c>
      <c r="U66" s="237">
        <f>SUM('Design Budget:Manage Budget'!U66)</f>
        <v>0</v>
      </c>
      <c r="V66" s="15">
        <f>SUM('Design Budget:Manage Budget'!V66)</f>
        <v>0</v>
      </c>
      <c r="W66" s="237">
        <f>SUM('Design Budget:Manage Budget'!W66)</f>
        <v>0</v>
      </c>
      <c r="X66" s="15">
        <f>SUM('Design Budget:Manage Budget'!X66)</f>
        <v>0</v>
      </c>
      <c r="Y66" s="237">
        <f>SUM('Design Budget:Manage Budget'!Y66)</f>
        <v>0</v>
      </c>
      <c r="Z66" s="15">
        <f>SUM('Design Budget:Manage Budget'!Z66)</f>
        <v>0</v>
      </c>
      <c r="AA66" s="237">
        <f>SUM('Design Budget:Manage Budget'!AA66)</f>
        <v>0</v>
      </c>
      <c r="AB66" s="15">
        <f>SUM('Design Budget:Manage Budget'!AB66)</f>
        <v>0</v>
      </c>
      <c r="AC66" s="19">
        <f>SUM(F66,H66,J66,T66,V66,X66,Z66,AB66,L66,N66,P66,R66)</f>
        <v>1500</v>
      </c>
      <c r="AD66" s="28"/>
      <c r="AE66" s="89"/>
      <c r="AH66" s="168">
        <f t="shared" ref="AH66" si="12">SUM(F66,H66,J66,L66,N66,P66,R66,T66,V66,X66,Z66,AB66)-AC66</f>
        <v>0</v>
      </c>
      <c r="AI66" s="166"/>
    </row>
    <row r="67" spans="2:52" ht="12.2" customHeight="1" x14ac:dyDescent="0.25">
      <c r="B67" s="18" t="str">
        <f>'Basic Information'!D25</f>
        <v>Equipment</v>
      </c>
      <c r="E67" s="237">
        <f>SUM('Design Budget:Manage Budget'!E67)</f>
        <v>0</v>
      </c>
      <c r="F67" s="15">
        <f>SUM('Design Budget:Manage Budget'!F67)</f>
        <v>0</v>
      </c>
      <c r="G67" s="237">
        <f>SUM('Design Budget:Manage Budget'!G67)</f>
        <v>0</v>
      </c>
      <c r="H67" s="15">
        <f>SUM('Design Budget:Manage Budget'!H67)</f>
        <v>0</v>
      </c>
      <c r="I67" s="237">
        <f>SUM('Design Budget:Manage Budget'!I67)</f>
        <v>0</v>
      </c>
      <c r="J67" s="15">
        <f>SUM('Design Budget:Manage Budget'!J67)</f>
        <v>0</v>
      </c>
      <c r="K67" s="237">
        <f>SUM('Design Budget:Manage Budget'!K67)</f>
        <v>0</v>
      </c>
      <c r="L67" s="15">
        <f>SUM('Design Budget:Manage Budget'!L67)</f>
        <v>0</v>
      </c>
      <c r="M67" s="237">
        <f>SUM('Design Budget:Manage Budget'!M67)</f>
        <v>0</v>
      </c>
      <c r="N67" s="15">
        <f>SUM('Design Budget:Manage Budget'!N67)</f>
        <v>0</v>
      </c>
      <c r="O67" s="237">
        <f>SUM('Design Budget:Manage Budget'!O67)</f>
        <v>0</v>
      </c>
      <c r="P67" s="15">
        <f>SUM('Design Budget:Manage Budget'!P67)</f>
        <v>0</v>
      </c>
      <c r="Q67" s="237">
        <f>SUM('Design Budget:Manage Budget'!Q67)</f>
        <v>0</v>
      </c>
      <c r="R67" s="15">
        <f>SUM('Design Budget:Manage Budget'!R67)</f>
        <v>0</v>
      </c>
      <c r="S67" s="237">
        <f>SUM('Design Budget:Manage Budget'!S67)</f>
        <v>0</v>
      </c>
      <c r="T67" s="15">
        <f>SUM('Design Budget:Manage Budget'!T67)</f>
        <v>0</v>
      </c>
      <c r="U67" s="237">
        <f>SUM('Design Budget:Manage Budget'!U67)</f>
        <v>0</v>
      </c>
      <c r="V67" s="15">
        <f>SUM('Design Budget:Manage Budget'!V67)</f>
        <v>0</v>
      </c>
      <c r="W67" s="237">
        <f>SUM('Design Budget:Manage Budget'!W67)</f>
        <v>0</v>
      </c>
      <c r="X67" s="15">
        <f>SUM('Design Budget:Manage Budget'!X67)</f>
        <v>0</v>
      </c>
      <c r="Y67" s="237">
        <f>SUM('Design Budget:Manage Budget'!Y67)</f>
        <v>0</v>
      </c>
      <c r="Z67" s="15">
        <f>SUM('Design Budget:Manage Budget'!Z67)</f>
        <v>0</v>
      </c>
      <c r="AA67" s="237">
        <f>SUM('Design Budget:Manage Budget'!AA67)</f>
        <v>0</v>
      </c>
      <c r="AB67" s="15">
        <f>SUM('Design Budget:Manage Budget'!AB67)</f>
        <v>0</v>
      </c>
      <c r="AC67" s="19">
        <f>SUM(F67,H67,J67,T67,V67,X67,Z67,AB67,L67,N67,P67,R67)</f>
        <v>0</v>
      </c>
      <c r="AD67" s="28"/>
      <c r="AE67" s="89"/>
      <c r="AH67" s="168">
        <f t="shared" si="11"/>
        <v>0</v>
      </c>
      <c r="AI67" s="166"/>
    </row>
    <row r="68" spans="2:52" ht="12.2" customHeight="1" x14ac:dyDescent="0.25">
      <c r="B68" s="18" t="str">
        <f>'Basic Information'!D26</f>
        <v>Insurance</v>
      </c>
      <c r="E68" s="237">
        <f>SUM('Design Budget:Manage Budget'!E68)</f>
        <v>0</v>
      </c>
      <c r="F68" s="15">
        <f>SUM('Design Budget:Manage Budget'!F68)</f>
        <v>0</v>
      </c>
      <c r="G68" s="237">
        <f>SUM('Design Budget:Manage Budget'!G68)</f>
        <v>0</v>
      </c>
      <c r="H68" s="15">
        <f>SUM('Design Budget:Manage Budget'!H68)</f>
        <v>0</v>
      </c>
      <c r="I68" s="237">
        <f>SUM('Design Budget:Manage Budget'!I68)</f>
        <v>0</v>
      </c>
      <c r="J68" s="15">
        <f>SUM('Design Budget:Manage Budget'!J68)</f>
        <v>0</v>
      </c>
      <c r="K68" s="237">
        <f>SUM('Design Budget:Manage Budget'!K68)</f>
        <v>0</v>
      </c>
      <c r="L68" s="15">
        <f>SUM('Design Budget:Manage Budget'!L68)</f>
        <v>0</v>
      </c>
      <c r="M68" s="237">
        <f>SUM('Design Budget:Manage Budget'!M68)</f>
        <v>0</v>
      </c>
      <c r="N68" s="15">
        <f>SUM('Design Budget:Manage Budget'!N68)</f>
        <v>0</v>
      </c>
      <c r="O68" s="237">
        <f>SUM('Design Budget:Manage Budget'!O68)</f>
        <v>0</v>
      </c>
      <c r="P68" s="15">
        <f>SUM('Design Budget:Manage Budget'!P68)</f>
        <v>0</v>
      </c>
      <c r="Q68" s="237">
        <f>SUM('Design Budget:Manage Budget'!Q68)</f>
        <v>0</v>
      </c>
      <c r="R68" s="15">
        <f>SUM('Design Budget:Manage Budget'!R68)</f>
        <v>0</v>
      </c>
      <c r="S68" s="237">
        <f>SUM('Design Budget:Manage Budget'!S68)</f>
        <v>0</v>
      </c>
      <c r="T68" s="15">
        <f>SUM('Design Budget:Manage Budget'!T68)</f>
        <v>0</v>
      </c>
      <c r="U68" s="237">
        <f>SUM('Design Budget:Manage Budget'!U68)</f>
        <v>0</v>
      </c>
      <c r="V68" s="15">
        <f>SUM('Design Budget:Manage Budget'!V68)</f>
        <v>0</v>
      </c>
      <c r="W68" s="237">
        <f>SUM('Design Budget:Manage Budget'!W68)</f>
        <v>0</v>
      </c>
      <c r="X68" s="15">
        <f>SUM('Design Budget:Manage Budget'!X68)</f>
        <v>0</v>
      </c>
      <c r="Y68" s="237">
        <f>SUM('Design Budget:Manage Budget'!Y68)</f>
        <v>0</v>
      </c>
      <c r="Z68" s="15">
        <f>SUM('Design Budget:Manage Budget'!Z68)</f>
        <v>0</v>
      </c>
      <c r="AA68" s="237">
        <f>SUM('Design Budget:Manage Budget'!AA68)</f>
        <v>0</v>
      </c>
      <c r="AB68" s="15">
        <f>SUM('Design Budget:Manage Budget'!AB68)</f>
        <v>0</v>
      </c>
      <c r="AC68" s="19">
        <f t="shared" ref="AC68:AC75" si="13">SUM(F68,H68,J68,T68,V68,X68,Z68,AB68,L68,N68,P68,R68)</f>
        <v>0</v>
      </c>
      <c r="AD68" s="28"/>
      <c r="AE68" s="89"/>
      <c r="AH68" s="168">
        <f t="shared" si="11"/>
        <v>0</v>
      </c>
      <c r="AI68" s="166"/>
    </row>
    <row r="69" spans="2:52" ht="12.2" customHeight="1" x14ac:dyDescent="0.25">
      <c r="B69" s="18" t="str">
        <f>'Basic Information'!D27</f>
        <v>Outside Services</v>
      </c>
      <c r="E69" s="237">
        <f>SUM('Design Budget:Manage Budget'!E69)</f>
        <v>0</v>
      </c>
      <c r="F69" s="15">
        <f>SUM('Design Budget:Manage Budget'!F69)</f>
        <v>0</v>
      </c>
      <c r="G69" s="237">
        <f>SUM('Design Budget:Manage Budget'!G69)</f>
        <v>0</v>
      </c>
      <c r="H69" s="15">
        <f>SUM('Design Budget:Manage Budget'!H69)</f>
        <v>1000</v>
      </c>
      <c r="I69" s="237">
        <f>SUM('Design Budget:Manage Budget'!I69)</f>
        <v>0</v>
      </c>
      <c r="J69" s="15">
        <f>SUM('Design Budget:Manage Budget'!J69)</f>
        <v>1000</v>
      </c>
      <c r="K69" s="237">
        <f>SUM('Design Budget:Manage Budget'!K69)</f>
        <v>0</v>
      </c>
      <c r="L69" s="15">
        <f>SUM('Design Budget:Manage Budget'!L69)</f>
        <v>0</v>
      </c>
      <c r="M69" s="237">
        <f>SUM('Design Budget:Manage Budget'!M69)</f>
        <v>0</v>
      </c>
      <c r="N69" s="15">
        <f>SUM('Design Budget:Manage Budget'!N69)</f>
        <v>0</v>
      </c>
      <c r="O69" s="237">
        <f>SUM('Design Budget:Manage Budget'!O69)</f>
        <v>0</v>
      </c>
      <c r="P69" s="15">
        <f>SUM('Design Budget:Manage Budget'!P69)</f>
        <v>0</v>
      </c>
      <c r="Q69" s="237">
        <f>SUM('Design Budget:Manage Budget'!Q69)</f>
        <v>0</v>
      </c>
      <c r="R69" s="15">
        <f>SUM('Design Budget:Manage Budget'!R69)</f>
        <v>0</v>
      </c>
      <c r="S69" s="237">
        <f>SUM('Design Budget:Manage Budget'!S69)</f>
        <v>0</v>
      </c>
      <c r="T69" s="15">
        <f>SUM('Design Budget:Manage Budget'!T69)</f>
        <v>0</v>
      </c>
      <c r="U69" s="237">
        <f>SUM('Design Budget:Manage Budget'!U69)</f>
        <v>0</v>
      </c>
      <c r="V69" s="15">
        <f>SUM('Design Budget:Manage Budget'!V69)</f>
        <v>0</v>
      </c>
      <c r="W69" s="237">
        <f>SUM('Design Budget:Manage Budget'!W69)</f>
        <v>0</v>
      </c>
      <c r="X69" s="15">
        <f>SUM('Design Budget:Manage Budget'!X69)</f>
        <v>0</v>
      </c>
      <c r="Y69" s="237">
        <f>SUM('Design Budget:Manage Budget'!Y69)</f>
        <v>0</v>
      </c>
      <c r="Z69" s="15">
        <f>SUM('Design Budget:Manage Budget'!Z69)</f>
        <v>0</v>
      </c>
      <c r="AA69" s="237">
        <f>SUM('Design Budget:Manage Budget'!AA69)</f>
        <v>0</v>
      </c>
      <c r="AB69" s="15">
        <f>SUM('Design Budget:Manage Budget'!AB69)</f>
        <v>0</v>
      </c>
      <c r="AC69" s="19">
        <f t="shared" si="13"/>
        <v>2000</v>
      </c>
      <c r="AD69" s="28"/>
      <c r="AE69" s="89"/>
      <c r="AH69" s="168">
        <f t="shared" si="11"/>
        <v>0</v>
      </c>
      <c r="AI69" s="166"/>
    </row>
    <row r="70" spans="2:52" ht="12.2" customHeight="1" x14ac:dyDescent="0.25">
      <c r="B70" s="18" t="str">
        <f>'Basic Information'!D28</f>
        <v>Postage &amp; Shipping</v>
      </c>
      <c r="E70" s="237">
        <f>SUM('Design Budget:Manage Budget'!E70)</f>
        <v>0</v>
      </c>
      <c r="F70" s="15">
        <f>SUM('Design Budget:Manage Budget'!F70)</f>
        <v>0</v>
      </c>
      <c r="G70" s="237">
        <f>SUM('Design Budget:Manage Budget'!G70)</f>
        <v>0</v>
      </c>
      <c r="H70" s="15">
        <f>SUM('Design Budget:Manage Budget'!H70)</f>
        <v>0</v>
      </c>
      <c r="I70" s="237">
        <f>SUM('Design Budget:Manage Budget'!I70)</f>
        <v>0</v>
      </c>
      <c r="J70" s="15">
        <f>SUM('Design Budget:Manage Budget'!J70)</f>
        <v>0</v>
      </c>
      <c r="K70" s="237">
        <f>SUM('Design Budget:Manage Budget'!K70)</f>
        <v>0</v>
      </c>
      <c r="L70" s="15">
        <f>SUM('Design Budget:Manage Budget'!L70)</f>
        <v>500</v>
      </c>
      <c r="M70" s="237">
        <f>SUM('Design Budget:Manage Budget'!M70)</f>
        <v>0</v>
      </c>
      <c r="N70" s="15">
        <f>SUM('Design Budget:Manage Budget'!N70)</f>
        <v>0</v>
      </c>
      <c r="O70" s="237">
        <f>SUM('Design Budget:Manage Budget'!O70)</f>
        <v>0</v>
      </c>
      <c r="P70" s="15">
        <f>SUM('Design Budget:Manage Budget'!P70)</f>
        <v>0</v>
      </c>
      <c r="Q70" s="237">
        <f>SUM('Design Budget:Manage Budget'!Q70)</f>
        <v>0</v>
      </c>
      <c r="R70" s="15">
        <f>SUM('Design Budget:Manage Budget'!R70)</f>
        <v>0</v>
      </c>
      <c r="S70" s="237">
        <f>SUM('Design Budget:Manage Budget'!S70)</f>
        <v>0</v>
      </c>
      <c r="T70" s="15">
        <f>SUM('Design Budget:Manage Budget'!T70)</f>
        <v>0</v>
      </c>
      <c r="U70" s="237">
        <f>SUM('Design Budget:Manage Budget'!U70)</f>
        <v>0</v>
      </c>
      <c r="V70" s="15">
        <f>SUM('Design Budget:Manage Budget'!V70)</f>
        <v>0</v>
      </c>
      <c r="W70" s="237">
        <f>SUM('Design Budget:Manage Budget'!W70)</f>
        <v>0</v>
      </c>
      <c r="X70" s="15">
        <f>SUM('Design Budget:Manage Budget'!X70)</f>
        <v>0</v>
      </c>
      <c r="Y70" s="237">
        <f>SUM('Design Budget:Manage Budget'!Y70)</f>
        <v>0</v>
      </c>
      <c r="Z70" s="15">
        <f>SUM('Design Budget:Manage Budget'!Z70)</f>
        <v>0</v>
      </c>
      <c r="AA70" s="237">
        <f>SUM('Design Budget:Manage Budget'!AA70)</f>
        <v>0</v>
      </c>
      <c r="AB70" s="15">
        <f>SUM('Design Budget:Manage Budget'!AB70)</f>
        <v>0</v>
      </c>
      <c r="AC70" s="19">
        <f t="shared" si="13"/>
        <v>500</v>
      </c>
      <c r="AD70" s="28"/>
      <c r="AE70" s="89"/>
      <c r="AH70" s="168">
        <f t="shared" si="11"/>
        <v>0</v>
      </c>
      <c r="AI70" s="166"/>
    </row>
    <row r="71" spans="2:52" ht="12.2" customHeight="1" x14ac:dyDescent="0.25">
      <c r="B71" s="18" t="str">
        <f>'Basic Information'!D29</f>
        <v>Printing &amp; Photocopying</v>
      </c>
      <c r="E71" s="237">
        <f>SUM('Design Budget:Manage Budget'!E71)</f>
        <v>0</v>
      </c>
      <c r="F71" s="15">
        <f>SUM('Design Budget:Manage Budget'!F71)</f>
        <v>0</v>
      </c>
      <c r="G71" s="237">
        <f>SUM('Design Budget:Manage Budget'!G71)</f>
        <v>0</v>
      </c>
      <c r="H71" s="15">
        <f>SUM('Design Budget:Manage Budget'!H71)</f>
        <v>0</v>
      </c>
      <c r="I71" s="237">
        <f>SUM('Design Budget:Manage Budget'!I71)</f>
        <v>0</v>
      </c>
      <c r="J71" s="15">
        <f>SUM('Design Budget:Manage Budget'!J71)</f>
        <v>0</v>
      </c>
      <c r="K71" s="237">
        <f>SUM('Design Budget:Manage Budget'!K71)</f>
        <v>0</v>
      </c>
      <c r="L71" s="15">
        <f>SUM('Design Budget:Manage Budget'!L71)</f>
        <v>2000</v>
      </c>
      <c r="M71" s="237">
        <f>SUM('Design Budget:Manage Budget'!M71)</f>
        <v>0</v>
      </c>
      <c r="N71" s="15">
        <f>SUM('Design Budget:Manage Budget'!N71)</f>
        <v>4000</v>
      </c>
      <c r="O71" s="237">
        <f>SUM('Design Budget:Manage Budget'!O71)</f>
        <v>0</v>
      </c>
      <c r="P71" s="15">
        <f>SUM('Design Budget:Manage Budget'!P71)</f>
        <v>0</v>
      </c>
      <c r="Q71" s="237">
        <f>SUM('Design Budget:Manage Budget'!Q71)</f>
        <v>0</v>
      </c>
      <c r="R71" s="15">
        <f>SUM('Design Budget:Manage Budget'!R71)</f>
        <v>0</v>
      </c>
      <c r="S71" s="237">
        <f>SUM('Design Budget:Manage Budget'!S71)</f>
        <v>0</v>
      </c>
      <c r="T71" s="15">
        <f>SUM('Design Budget:Manage Budget'!T71)</f>
        <v>0</v>
      </c>
      <c r="U71" s="237">
        <f>SUM('Design Budget:Manage Budget'!U71)</f>
        <v>0</v>
      </c>
      <c r="V71" s="15">
        <f>SUM('Design Budget:Manage Budget'!V71)</f>
        <v>0</v>
      </c>
      <c r="W71" s="237">
        <f>SUM('Design Budget:Manage Budget'!W71)</f>
        <v>0</v>
      </c>
      <c r="X71" s="15">
        <f>SUM('Design Budget:Manage Budget'!X71)</f>
        <v>0</v>
      </c>
      <c r="Y71" s="237">
        <f>SUM('Design Budget:Manage Budget'!Y71)</f>
        <v>0</v>
      </c>
      <c r="Z71" s="15">
        <f>SUM('Design Budget:Manage Budget'!Z71)</f>
        <v>0</v>
      </c>
      <c r="AA71" s="237">
        <f>SUM('Design Budget:Manage Budget'!AA71)</f>
        <v>0</v>
      </c>
      <c r="AB71" s="15">
        <f>SUM('Design Budget:Manage Budget'!AB71)</f>
        <v>0</v>
      </c>
      <c r="AC71" s="19">
        <f t="shared" si="13"/>
        <v>6000</v>
      </c>
      <c r="AD71" s="28"/>
      <c r="AE71" s="89"/>
      <c r="AG71" s="84"/>
      <c r="AH71" s="168">
        <f t="shared" si="11"/>
        <v>0</v>
      </c>
      <c r="AI71" s="166"/>
      <c r="AJ71" s="84"/>
      <c r="AK71" s="84"/>
      <c r="AL71" s="84"/>
      <c r="AM71" s="84"/>
      <c r="AN71" s="84"/>
      <c r="AO71" s="84"/>
      <c r="AP71" s="84"/>
      <c r="AQ71" s="84"/>
      <c r="AR71" s="84"/>
      <c r="AS71" s="84"/>
      <c r="AT71" s="84"/>
      <c r="AU71" s="84"/>
      <c r="AV71" s="84"/>
      <c r="AW71" s="84"/>
      <c r="AX71" s="84"/>
      <c r="AY71" s="84"/>
      <c r="AZ71" s="84"/>
    </row>
    <row r="72" spans="2:52" ht="12.2" customHeight="1" x14ac:dyDescent="0.25">
      <c r="B72" s="18" t="str">
        <f>'Basic Information'!D30</f>
        <v>Rent &amp; Utilities</v>
      </c>
      <c r="E72" s="237">
        <f>SUM('Design Budget:Manage Budget'!E72)</f>
        <v>0</v>
      </c>
      <c r="F72" s="15">
        <f>SUM('Design Budget:Manage Budget'!F72)</f>
        <v>0</v>
      </c>
      <c r="G72" s="237">
        <f>SUM('Design Budget:Manage Budget'!G72)</f>
        <v>0</v>
      </c>
      <c r="H72" s="15">
        <f>SUM('Design Budget:Manage Budget'!H72)</f>
        <v>0</v>
      </c>
      <c r="I72" s="237">
        <f>SUM('Design Budget:Manage Budget'!I72)</f>
        <v>0</v>
      </c>
      <c r="J72" s="15">
        <f>SUM('Design Budget:Manage Budget'!J72)</f>
        <v>0</v>
      </c>
      <c r="K72" s="237">
        <f>SUM('Design Budget:Manage Budget'!K72)</f>
        <v>0</v>
      </c>
      <c r="L72" s="15">
        <f>SUM('Design Budget:Manage Budget'!L72)</f>
        <v>0</v>
      </c>
      <c r="M72" s="237">
        <f>SUM('Design Budget:Manage Budget'!M72)</f>
        <v>0</v>
      </c>
      <c r="N72" s="15">
        <f>SUM('Design Budget:Manage Budget'!N72)</f>
        <v>8000</v>
      </c>
      <c r="O72" s="237">
        <f>SUM('Design Budget:Manage Budget'!O72)</f>
        <v>0</v>
      </c>
      <c r="P72" s="15">
        <f>SUM('Design Budget:Manage Budget'!P72)</f>
        <v>0</v>
      </c>
      <c r="Q72" s="237">
        <f>SUM('Design Budget:Manage Budget'!Q72)</f>
        <v>0</v>
      </c>
      <c r="R72" s="15">
        <f>SUM('Design Budget:Manage Budget'!R72)</f>
        <v>0</v>
      </c>
      <c r="S72" s="237">
        <f>SUM('Design Budget:Manage Budget'!S72)</f>
        <v>0</v>
      </c>
      <c r="T72" s="15">
        <f>SUM('Design Budget:Manage Budget'!T72)</f>
        <v>0</v>
      </c>
      <c r="U72" s="237">
        <f>SUM('Design Budget:Manage Budget'!U72)</f>
        <v>0</v>
      </c>
      <c r="V72" s="15">
        <f>SUM('Design Budget:Manage Budget'!V72)</f>
        <v>0</v>
      </c>
      <c r="W72" s="237">
        <f>SUM('Design Budget:Manage Budget'!W72)</f>
        <v>0</v>
      </c>
      <c r="X72" s="15">
        <f>SUM('Design Budget:Manage Budget'!X72)</f>
        <v>0</v>
      </c>
      <c r="Y72" s="237">
        <f>SUM('Design Budget:Manage Budget'!Y72)</f>
        <v>0</v>
      </c>
      <c r="Z72" s="15">
        <f>SUM('Design Budget:Manage Budget'!Z72)</f>
        <v>0</v>
      </c>
      <c r="AA72" s="237">
        <f>SUM('Design Budget:Manage Budget'!AA72)</f>
        <v>0</v>
      </c>
      <c r="AB72" s="15">
        <f>SUM('Design Budget:Manage Budget'!AB72)</f>
        <v>0</v>
      </c>
      <c r="AC72" s="19">
        <f t="shared" si="13"/>
        <v>8000</v>
      </c>
      <c r="AD72" s="28"/>
      <c r="AE72" s="89"/>
      <c r="AG72" s="84"/>
      <c r="AH72" s="168">
        <f t="shared" si="11"/>
        <v>0</v>
      </c>
      <c r="AI72" s="166"/>
      <c r="AJ72" s="84"/>
      <c r="AK72" s="84"/>
      <c r="AL72" s="84"/>
      <c r="AM72" s="84"/>
      <c r="AN72" s="84"/>
      <c r="AO72" s="84"/>
      <c r="AP72" s="84"/>
      <c r="AQ72" s="84"/>
      <c r="AR72" s="84"/>
      <c r="AS72" s="84"/>
      <c r="AT72" s="84"/>
      <c r="AU72" s="84"/>
      <c r="AV72" s="84"/>
      <c r="AW72" s="84"/>
      <c r="AX72" s="84"/>
      <c r="AY72" s="84"/>
      <c r="AZ72" s="84"/>
    </row>
    <row r="73" spans="2:52" ht="12.2" customHeight="1" x14ac:dyDescent="0.25">
      <c r="B73" s="18" t="str">
        <f>'Basic Information'!D31</f>
        <v>Supplies &amp; Materials</v>
      </c>
      <c r="E73" s="237">
        <f>SUM('Design Budget:Manage Budget'!E73)</f>
        <v>0</v>
      </c>
      <c r="F73" s="15">
        <f>SUM('Design Budget:Manage Budget'!F73)</f>
        <v>0</v>
      </c>
      <c r="G73" s="237">
        <f>SUM('Design Budget:Manage Budget'!G73)</f>
        <v>0</v>
      </c>
      <c r="H73" s="15">
        <f>SUM('Design Budget:Manage Budget'!H73)</f>
        <v>0</v>
      </c>
      <c r="I73" s="237">
        <f>SUM('Design Budget:Manage Budget'!I73)</f>
        <v>0</v>
      </c>
      <c r="J73" s="15">
        <f>SUM('Design Budget:Manage Budget'!J73)</f>
        <v>0</v>
      </c>
      <c r="K73" s="237">
        <f>SUM('Design Budget:Manage Budget'!K73)</f>
        <v>0</v>
      </c>
      <c r="L73" s="15">
        <f>SUM('Design Budget:Manage Budget'!L73)</f>
        <v>0</v>
      </c>
      <c r="M73" s="237">
        <f>SUM('Design Budget:Manage Budget'!M73)</f>
        <v>0</v>
      </c>
      <c r="N73" s="15">
        <f>SUM('Design Budget:Manage Budget'!N73)</f>
        <v>1000</v>
      </c>
      <c r="O73" s="237">
        <f>SUM('Design Budget:Manage Budget'!O73)</f>
        <v>0</v>
      </c>
      <c r="P73" s="15">
        <f>SUM('Design Budget:Manage Budget'!P73)</f>
        <v>0</v>
      </c>
      <c r="Q73" s="237">
        <f>SUM('Design Budget:Manage Budget'!Q73)</f>
        <v>0</v>
      </c>
      <c r="R73" s="15">
        <f>SUM('Design Budget:Manage Budget'!R73)</f>
        <v>0</v>
      </c>
      <c r="S73" s="237">
        <f>SUM('Design Budget:Manage Budget'!S73)</f>
        <v>0</v>
      </c>
      <c r="T73" s="15">
        <f>SUM('Design Budget:Manage Budget'!T73)</f>
        <v>0</v>
      </c>
      <c r="U73" s="237">
        <f>SUM('Design Budget:Manage Budget'!U73)</f>
        <v>0</v>
      </c>
      <c r="V73" s="15">
        <f>SUM('Design Budget:Manage Budget'!V73)</f>
        <v>0</v>
      </c>
      <c r="W73" s="237">
        <f>SUM('Design Budget:Manage Budget'!W73)</f>
        <v>0</v>
      </c>
      <c r="X73" s="15">
        <f>SUM('Design Budget:Manage Budget'!X73)</f>
        <v>0</v>
      </c>
      <c r="Y73" s="237">
        <f>SUM('Design Budget:Manage Budget'!Y73)</f>
        <v>0</v>
      </c>
      <c r="Z73" s="15">
        <f>SUM('Design Budget:Manage Budget'!Z73)</f>
        <v>0</v>
      </c>
      <c r="AA73" s="237">
        <f>SUM('Design Budget:Manage Budget'!AA73)</f>
        <v>0</v>
      </c>
      <c r="AB73" s="15">
        <f>SUM('Design Budget:Manage Budget'!AB73)</f>
        <v>0</v>
      </c>
      <c r="AC73" s="19">
        <f t="shared" si="13"/>
        <v>1000</v>
      </c>
      <c r="AD73" s="28"/>
      <c r="AE73" s="89"/>
      <c r="AG73" s="84"/>
      <c r="AH73" s="168">
        <f t="shared" si="11"/>
        <v>0</v>
      </c>
      <c r="AI73" s="166"/>
      <c r="AJ73" s="84"/>
      <c r="AK73" s="84"/>
      <c r="AL73" s="84"/>
      <c r="AM73" s="84"/>
      <c r="AN73" s="84"/>
      <c r="AO73" s="84"/>
      <c r="AP73" s="84"/>
      <c r="AQ73" s="84"/>
      <c r="AR73" s="84"/>
      <c r="AS73" s="84"/>
      <c r="AT73" s="84"/>
      <c r="AU73" s="84"/>
      <c r="AV73" s="84"/>
      <c r="AW73" s="84"/>
      <c r="AX73" s="84"/>
      <c r="AY73" s="84"/>
      <c r="AZ73" s="84"/>
    </row>
    <row r="74" spans="2:52" ht="12.2" customHeight="1" x14ac:dyDescent="0.25">
      <c r="B74" s="18" t="str">
        <f>'Basic Information'!D32</f>
        <v>Travel</v>
      </c>
      <c r="E74" s="237">
        <f>SUM('Design Budget:Manage Budget'!E74)</f>
        <v>0</v>
      </c>
      <c r="F74" s="15">
        <f>SUM('Design Budget:Manage Budget'!F74)</f>
        <v>0</v>
      </c>
      <c r="G74" s="237">
        <f>SUM('Design Budget:Manage Budget'!G74)</f>
        <v>0</v>
      </c>
      <c r="H74" s="15">
        <f>SUM('Design Budget:Manage Budget'!H74)</f>
        <v>800</v>
      </c>
      <c r="I74" s="237">
        <f>SUM('Design Budget:Manage Budget'!I74)</f>
        <v>0</v>
      </c>
      <c r="J74" s="15">
        <f>SUM('Design Budget:Manage Budget'!J74)</f>
        <v>0</v>
      </c>
      <c r="K74" s="237">
        <f>SUM('Design Budget:Manage Budget'!K74)</f>
        <v>0</v>
      </c>
      <c r="L74" s="15">
        <f>SUM('Design Budget:Manage Budget'!L74)</f>
        <v>0</v>
      </c>
      <c r="M74" s="237">
        <f>SUM('Design Budget:Manage Budget'!M74)</f>
        <v>0</v>
      </c>
      <c r="N74" s="15">
        <f>SUM('Design Budget:Manage Budget'!N74)</f>
        <v>2000</v>
      </c>
      <c r="O74" s="237">
        <f>SUM('Design Budget:Manage Budget'!O74)</f>
        <v>0</v>
      </c>
      <c r="P74" s="15">
        <f>SUM('Design Budget:Manage Budget'!P74)</f>
        <v>0</v>
      </c>
      <c r="Q74" s="237">
        <f>SUM('Design Budget:Manage Budget'!Q74)</f>
        <v>0</v>
      </c>
      <c r="R74" s="15">
        <f>SUM('Design Budget:Manage Budget'!R74)</f>
        <v>0</v>
      </c>
      <c r="S74" s="237">
        <f>SUM('Design Budget:Manage Budget'!S74)</f>
        <v>0</v>
      </c>
      <c r="T74" s="15">
        <f>SUM('Design Budget:Manage Budget'!T74)</f>
        <v>0</v>
      </c>
      <c r="U74" s="237">
        <f>SUM('Design Budget:Manage Budget'!U74)</f>
        <v>0</v>
      </c>
      <c r="V74" s="15">
        <f>SUM('Design Budget:Manage Budget'!V74)</f>
        <v>0</v>
      </c>
      <c r="W74" s="237">
        <f>SUM('Design Budget:Manage Budget'!W74)</f>
        <v>0</v>
      </c>
      <c r="X74" s="15">
        <f>SUM('Design Budget:Manage Budget'!X74)</f>
        <v>0</v>
      </c>
      <c r="Y74" s="237">
        <f>SUM('Design Budget:Manage Budget'!Y74)</f>
        <v>0</v>
      </c>
      <c r="Z74" s="15">
        <f>SUM('Design Budget:Manage Budget'!Z74)</f>
        <v>0</v>
      </c>
      <c r="AA74" s="237">
        <f>SUM('Design Budget:Manage Budget'!AA74)</f>
        <v>0</v>
      </c>
      <c r="AB74" s="15">
        <f>SUM('Design Budget:Manage Budget'!AB74)</f>
        <v>0</v>
      </c>
      <c r="AC74" s="19">
        <f t="shared" si="13"/>
        <v>2800</v>
      </c>
      <c r="AD74" s="28"/>
      <c r="AE74" s="89"/>
      <c r="AG74" s="84"/>
      <c r="AH74" s="168">
        <f t="shared" si="11"/>
        <v>0</v>
      </c>
      <c r="AI74" s="166"/>
      <c r="AJ74" s="84"/>
      <c r="AK74" s="84"/>
      <c r="AL74" s="84"/>
      <c r="AM74" s="84"/>
      <c r="AN74" s="84"/>
      <c r="AO74" s="84"/>
      <c r="AP74" s="84"/>
      <c r="AQ74" s="84"/>
      <c r="AR74" s="84"/>
      <c r="AS74" s="84"/>
      <c r="AT74" s="84"/>
      <c r="AU74" s="84"/>
      <c r="AV74" s="84"/>
      <c r="AW74" s="84"/>
      <c r="AX74" s="84"/>
      <c r="AY74" s="84"/>
      <c r="AZ74" s="84"/>
    </row>
    <row r="75" spans="2:52" ht="12.2" customHeight="1" x14ac:dyDescent="0.25">
      <c r="B75" s="18" t="str">
        <f>'Basic Information'!D33</f>
        <v>Additional Costs</v>
      </c>
      <c r="E75" s="237">
        <f>SUM('Design Budget:Manage Budget'!E75)</f>
        <v>0</v>
      </c>
      <c r="F75" s="15">
        <f>SUM('Design Budget:Manage Budget'!F75)</f>
        <v>0</v>
      </c>
      <c r="G75" s="237">
        <f>SUM('Design Budget:Manage Budget'!G75)</f>
        <v>0</v>
      </c>
      <c r="H75" s="15">
        <f>SUM('Design Budget:Manage Budget'!H75)</f>
        <v>0</v>
      </c>
      <c r="I75" s="237">
        <f>SUM('Design Budget:Manage Budget'!I75)</f>
        <v>0</v>
      </c>
      <c r="J75" s="15">
        <f>SUM('Design Budget:Manage Budget'!J75)</f>
        <v>0</v>
      </c>
      <c r="K75" s="237">
        <f>SUM('Design Budget:Manage Budget'!K75)</f>
        <v>0</v>
      </c>
      <c r="L75" s="15">
        <f>SUM('Design Budget:Manage Budget'!L75)</f>
        <v>0</v>
      </c>
      <c r="M75" s="237">
        <f>SUM('Design Budget:Manage Budget'!M75)</f>
        <v>0</v>
      </c>
      <c r="N75" s="15">
        <f>SUM('Design Budget:Manage Budget'!N75)</f>
        <v>0</v>
      </c>
      <c r="O75" s="237">
        <f>SUM('Design Budget:Manage Budget'!O75)</f>
        <v>0</v>
      </c>
      <c r="P75" s="15">
        <f>SUM('Design Budget:Manage Budget'!P75)</f>
        <v>0</v>
      </c>
      <c r="Q75" s="237">
        <f>SUM('Design Budget:Manage Budget'!Q75)</f>
        <v>0</v>
      </c>
      <c r="R75" s="15">
        <f>SUM('Design Budget:Manage Budget'!R75)</f>
        <v>0</v>
      </c>
      <c r="S75" s="237">
        <f>SUM('Design Budget:Manage Budget'!S75)</f>
        <v>0</v>
      </c>
      <c r="T75" s="15">
        <f>SUM('Design Budget:Manage Budget'!T75)</f>
        <v>0</v>
      </c>
      <c r="U75" s="237">
        <f>SUM('Design Budget:Manage Budget'!U75)</f>
        <v>0</v>
      </c>
      <c r="V75" s="15">
        <f>SUM('Design Budget:Manage Budget'!V75)</f>
        <v>0</v>
      </c>
      <c r="W75" s="237">
        <f>SUM('Design Budget:Manage Budget'!W75)</f>
        <v>0</v>
      </c>
      <c r="X75" s="15">
        <f>SUM('Design Budget:Manage Budget'!X75)</f>
        <v>0</v>
      </c>
      <c r="Y75" s="237">
        <f>SUM('Design Budget:Manage Budget'!Y75)</f>
        <v>0</v>
      </c>
      <c r="Z75" s="15">
        <f>SUM('Design Budget:Manage Budget'!Z75)</f>
        <v>0</v>
      </c>
      <c r="AA75" s="237">
        <f>SUM('Design Budget:Manage Budget'!AA75)</f>
        <v>0</v>
      </c>
      <c r="AB75" s="15">
        <f>SUM('Design Budget:Manage Budget'!AB75)</f>
        <v>0</v>
      </c>
      <c r="AC75" s="19">
        <f t="shared" si="13"/>
        <v>0</v>
      </c>
      <c r="AD75" s="28"/>
      <c r="AE75" s="89"/>
      <c r="AG75" s="84"/>
      <c r="AH75" s="168">
        <f t="shared" si="11"/>
        <v>0</v>
      </c>
      <c r="AI75" s="166"/>
      <c r="AJ75" s="84"/>
      <c r="AK75" s="84"/>
      <c r="AL75" s="84"/>
      <c r="AM75" s="84"/>
      <c r="AN75" s="84"/>
      <c r="AO75" s="84"/>
      <c r="AP75" s="84"/>
      <c r="AQ75" s="84"/>
      <c r="AR75" s="84"/>
      <c r="AS75" s="84"/>
      <c r="AT75" s="84"/>
      <c r="AU75" s="84"/>
      <c r="AV75" s="84"/>
      <c r="AW75" s="84"/>
      <c r="AX75" s="84"/>
      <c r="AY75" s="84"/>
      <c r="AZ75" s="84"/>
    </row>
    <row r="76" spans="2:52" ht="12.2" customHeight="1" x14ac:dyDescent="0.25">
      <c r="B76" s="18" t="str">
        <f>'Basic Information'!D34</f>
        <v xml:space="preserve">Translation </v>
      </c>
      <c r="E76" s="237">
        <f>SUM('Design Budget:Manage Budget'!E76)</f>
        <v>0</v>
      </c>
      <c r="F76" s="15">
        <f>SUM('Design Budget:Manage Budget'!F76)</f>
        <v>0</v>
      </c>
      <c r="G76" s="237">
        <f>SUM('Design Budget:Manage Budget'!G76)</f>
        <v>0</v>
      </c>
      <c r="H76" s="15">
        <f>SUM('Design Budget:Manage Budget'!H76)</f>
        <v>0</v>
      </c>
      <c r="I76" s="237">
        <f>SUM('Design Budget:Manage Budget'!I76)</f>
        <v>0</v>
      </c>
      <c r="J76" s="15">
        <f>SUM('Design Budget:Manage Budget'!J76)</f>
        <v>0</v>
      </c>
      <c r="K76" s="237">
        <f>SUM('Design Budget:Manage Budget'!K76)</f>
        <v>0</v>
      </c>
      <c r="L76" s="15">
        <f>SUM('Design Budget:Manage Budget'!L76)</f>
        <v>10000</v>
      </c>
      <c r="M76" s="237">
        <f>SUM('Design Budget:Manage Budget'!M76)</f>
        <v>0</v>
      </c>
      <c r="N76" s="15">
        <f>SUM('Design Budget:Manage Budget'!N76)</f>
        <v>0</v>
      </c>
      <c r="O76" s="237">
        <f>SUM('Design Budget:Manage Budget'!O76)</f>
        <v>0</v>
      </c>
      <c r="P76" s="15">
        <f>SUM('Design Budget:Manage Budget'!P76)</f>
        <v>0</v>
      </c>
      <c r="Q76" s="237">
        <f>SUM('Design Budget:Manage Budget'!Q76)</f>
        <v>0</v>
      </c>
      <c r="R76" s="15">
        <f>SUM('Design Budget:Manage Budget'!R76)</f>
        <v>0</v>
      </c>
      <c r="S76" s="237">
        <f>SUM('Design Budget:Manage Budget'!S76)</f>
        <v>0</v>
      </c>
      <c r="T76" s="15">
        <f>SUM('Design Budget:Manage Budget'!T76)</f>
        <v>0</v>
      </c>
      <c r="U76" s="237">
        <f>SUM('Design Budget:Manage Budget'!U76)</f>
        <v>0</v>
      </c>
      <c r="V76" s="15">
        <f>SUM('Design Budget:Manage Budget'!V76)</f>
        <v>0</v>
      </c>
      <c r="W76" s="237">
        <f>SUM('Design Budget:Manage Budget'!W76)</f>
        <v>0</v>
      </c>
      <c r="X76" s="15">
        <f>SUM('Design Budget:Manage Budget'!X76)</f>
        <v>0</v>
      </c>
      <c r="Y76" s="237">
        <f>SUM('Design Budget:Manage Budget'!Y76)</f>
        <v>0</v>
      </c>
      <c r="Z76" s="15">
        <f>SUM('Design Budget:Manage Budget'!Z76)</f>
        <v>0</v>
      </c>
      <c r="AA76" s="237">
        <f>SUM('Design Budget:Manage Budget'!AA76)</f>
        <v>0</v>
      </c>
      <c r="AB76" s="15">
        <f>SUM('Design Budget:Manage Budget'!AB76)</f>
        <v>0</v>
      </c>
      <c r="AC76" s="19">
        <f>SUM(F76,H76,J76,T76,V76,X76,Z76,AB76,L76,N76,P76,R76)</f>
        <v>10000</v>
      </c>
      <c r="AD76" s="28"/>
      <c r="AE76" s="89"/>
      <c r="AG76" s="84"/>
      <c r="AH76" s="168"/>
      <c r="AI76" s="166"/>
      <c r="AJ76" s="84"/>
      <c r="AK76" s="84"/>
      <c r="AL76" s="84"/>
      <c r="AM76" s="84"/>
      <c r="AN76" s="84"/>
      <c r="AO76" s="84"/>
      <c r="AP76" s="84"/>
      <c r="AQ76" s="84"/>
      <c r="AR76" s="84"/>
      <c r="AS76" s="84"/>
      <c r="AT76" s="84"/>
      <c r="AU76" s="84"/>
      <c r="AV76" s="84"/>
      <c r="AW76" s="84"/>
      <c r="AX76" s="84"/>
      <c r="AY76" s="84"/>
      <c r="AZ76" s="84"/>
    </row>
    <row r="77" spans="2:52" ht="12.2" customHeight="1" x14ac:dyDescent="0.25">
      <c r="B77" s="18" t="str">
        <f>'Basic Information'!D35</f>
        <v>Catering</v>
      </c>
      <c r="E77" s="237">
        <f>SUM('Design Budget:Manage Budget'!E77)</f>
        <v>0</v>
      </c>
      <c r="F77" s="15">
        <f>SUM('Design Budget:Manage Budget'!F77)</f>
        <v>0</v>
      </c>
      <c r="G77" s="237">
        <f>SUM('Design Budget:Manage Budget'!G77)</f>
        <v>0</v>
      </c>
      <c r="H77" s="15">
        <f>SUM('Design Budget:Manage Budget'!H77)</f>
        <v>0</v>
      </c>
      <c r="I77" s="237">
        <f>SUM('Design Budget:Manage Budget'!I77)</f>
        <v>0</v>
      </c>
      <c r="J77" s="15">
        <f>SUM('Design Budget:Manage Budget'!J77)</f>
        <v>0</v>
      </c>
      <c r="K77" s="237">
        <f>SUM('Design Budget:Manage Budget'!K77)</f>
        <v>0</v>
      </c>
      <c r="L77" s="15">
        <f>SUM('Design Budget:Manage Budget'!L77)</f>
        <v>0</v>
      </c>
      <c r="M77" s="237">
        <f>SUM('Design Budget:Manage Budget'!M77)</f>
        <v>0</v>
      </c>
      <c r="N77" s="15">
        <f>SUM('Design Budget:Manage Budget'!N77)</f>
        <v>5000</v>
      </c>
      <c r="O77" s="237">
        <f>SUM('Design Budget:Manage Budget'!O77)</f>
        <v>0</v>
      </c>
      <c r="P77" s="15">
        <f>SUM('Design Budget:Manage Budget'!P77)</f>
        <v>0</v>
      </c>
      <c r="Q77" s="237">
        <f>SUM('Design Budget:Manage Budget'!Q77)</f>
        <v>0</v>
      </c>
      <c r="R77" s="15">
        <f>SUM('Design Budget:Manage Budget'!R77)</f>
        <v>0</v>
      </c>
      <c r="S77" s="237">
        <f>SUM('Design Budget:Manage Budget'!S77)</f>
        <v>0</v>
      </c>
      <c r="T77" s="15">
        <f>SUM('Design Budget:Manage Budget'!T77)</f>
        <v>0</v>
      </c>
      <c r="U77" s="237">
        <f>SUM('Design Budget:Manage Budget'!U77)</f>
        <v>0</v>
      </c>
      <c r="V77" s="15">
        <f>SUM('Design Budget:Manage Budget'!V77)</f>
        <v>0</v>
      </c>
      <c r="W77" s="237">
        <f>SUM('Design Budget:Manage Budget'!W77)</f>
        <v>0</v>
      </c>
      <c r="X77" s="15">
        <f>SUM('Design Budget:Manage Budget'!X77)</f>
        <v>0</v>
      </c>
      <c r="Y77" s="237">
        <f>SUM('Design Budget:Manage Budget'!Y77)</f>
        <v>0</v>
      </c>
      <c r="Z77" s="15">
        <f>SUM('Design Budget:Manage Budget'!Z77)</f>
        <v>0</v>
      </c>
      <c r="AA77" s="237">
        <f>SUM('Design Budget:Manage Budget'!AA77)</f>
        <v>0</v>
      </c>
      <c r="AB77" s="15">
        <f>SUM('Design Budget:Manage Budget'!AB77)</f>
        <v>0</v>
      </c>
      <c r="AC77" s="19">
        <f>SUM(F77,H77,J77,T77,V77,X77,Z77,AB77,L77,N77,P77,R77)</f>
        <v>5000</v>
      </c>
      <c r="AD77" s="28"/>
      <c r="AE77" s="89"/>
      <c r="AG77" s="84"/>
      <c r="AH77" s="168"/>
      <c r="AI77" s="166"/>
      <c r="AJ77" s="84"/>
      <c r="AK77" s="84"/>
      <c r="AL77" s="84"/>
      <c r="AM77" s="84"/>
      <c r="AN77" s="84"/>
      <c r="AO77" s="84"/>
      <c r="AP77" s="84"/>
      <c r="AQ77" s="84"/>
      <c r="AR77" s="84"/>
      <c r="AS77" s="84"/>
      <c r="AT77" s="84"/>
      <c r="AU77" s="84"/>
      <c r="AV77" s="84"/>
      <c r="AW77" s="84"/>
      <c r="AX77" s="84"/>
      <c r="AY77" s="84"/>
      <c r="AZ77" s="84"/>
    </row>
    <row r="78" spans="2:52" ht="12.2" customHeight="1" x14ac:dyDescent="0.25">
      <c r="B78" s="18">
        <f>'Basic Information'!D36</f>
        <v>0</v>
      </c>
      <c r="E78" s="237">
        <f>SUM('Design Budget:Manage Budget'!E78)</f>
        <v>0</v>
      </c>
      <c r="F78" s="15">
        <f>SUM('Design Budget:Manage Budget'!F78)</f>
        <v>0</v>
      </c>
      <c r="G78" s="237">
        <f>SUM('Design Budget:Manage Budget'!G78)</f>
        <v>0</v>
      </c>
      <c r="H78" s="15">
        <f>SUM('Design Budget:Manage Budget'!H78)</f>
        <v>0</v>
      </c>
      <c r="I78" s="237">
        <f>SUM('Design Budget:Manage Budget'!I78)</f>
        <v>0</v>
      </c>
      <c r="J78" s="15">
        <f>SUM('Design Budget:Manage Budget'!J78)</f>
        <v>0</v>
      </c>
      <c r="K78" s="237">
        <f>SUM('Design Budget:Manage Budget'!K78)</f>
        <v>0</v>
      </c>
      <c r="L78" s="15">
        <f>SUM('Design Budget:Manage Budget'!L78)</f>
        <v>0</v>
      </c>
      <c r="M78" s="237">
        <f>SUM('Design Budget:Manage Budget'!M78)</f>
        <v>0</v>
      </c>
      <c r="N78" s="15">
        <f>SUM('Design Budget:Manage Budget'!N78)</f>
        <v>0</v>
      </c>
      <c r="O78" s="237">
        <f>SUM('Design Budget:Manage Budget'!O78)</f>
        <v>0</v>
      </c>
      <c r="P78" s="15">
        <f>SUM('Design Budget:Manage Budget'!P78)</f>
        <v>0</v>
      </c>
      <c r="Q78" s="237">
        <f>SUM('Design Budget:Manage Budget'!Q78)</f>
        <v>0</v>
      </c>
      <c r="R78" s="15">
        <f>SUM('Design Budget:Manage Budget'!R78)</f>
        <v>0</v>
      </c>
      <c r="S78" s="237">
        <f>SUM('Design Budget:Manage Budget'!S78)</f>
        <v>0</v>
      </c>
      <c r="T78" s="15">
        <f>SUM('Design Budget:Manage Budget'!T78)</f>
        <v>0</v>
      </c>
      <c r="U78" s="237">
        <f>SUM('Design Budget:Manage Budget'!U78)</f>
        <v>0</v>
      </c>
      <c r="V78" s="15">
        <f>SUM('Design Budget:Manage Budget'!V78)</f>
        <v>0</v>
      </c>
      <c r="W78" s="237">
        <f>SUM('Design Budget:Manage Budget'!W78)</f>
        <v>0</v>
      </c>
      <c r="X78" s="15">
        <f>SUM('Design Budget:Manage Budget'!X78)</f>
        <v>0</v>
      </c>
      <c r="Y78" s="237">
        <f>SUM('Design Budget:Manage Budget'!Y78)</f>
        <v>0</v>
      </c>
      <c r="Z78" s="15">
        <f>SUM('Design Budget:Manage Budget'!Z78)</f>
        <v>0</v>
      </c>
      <c r="AA78" s="237">
        <f>SUM('Design Budget:Manage Budget'!AA78)</f>
        <v>0</v>
      </c>
      <c r="AB78" s="15">
        <f>SUM('Design Budget:Manage Budget'!AB78)</f>
        <v>0</v>
      </c>
      <c r="AC78" s="19">
        <f>SUM(F78,H78,J78,T78,V78,X78,Z78,AB78,L78,N78,P78,R78)</f>
        <v>0</v>
      </c>
      <c r="AD78" s="28"/>
      <c r="AE78" s="89"/>
      <c r="AG78" s="84"/>
      <c r="AH78" s="168"/>
      <c r="AI78" s="166"/>
      <c r="AJ78" s="84"/>
      <c r="AK78" s="84"/>
      <c r="AL78" s="84"/>
      <c r="AM78" s="84"/>
      <c r="AN78" s="84"/>
      <c r="AO78" s="84"/>
      <c r="AP78" s="84"/>
      <c r="AQ78" s="84"/>
      <c r="AR78" s="84"/>
      <c r="AS78" s="84"/>
      <c r="AT78" s="84"/>
      <c r="AU78" s="84"/>
      <c r="AV78" s="84"/>
      <c r="AW78" s="84"/>
      <c r="AX78" s="84"/>
      <c r="AY78" s="84"/>
      <c r="AZ78" s="84"/>
    </row>
    <row r="79" spans="2:52" ht="12.2" customHeight="1" x14ac:dyDescent="0.25">
      <c r="B79" s="18">
        <f>'Basic Information'!D37</f>
        <v>0</v>
      </c>
      <c r="E79" s="237">
        <f>SUM('Design Budget:Manage Budget'!E79)</f>
        <v>0</v>
      </c>
      <c r="F79" s="15">
        <f>SUM('Design Budget:Manage Budget'!F79)</f>
        <v>0</v>
      </c>
      <c r="G79" s="237">
        <f>SUM('Design Budget:Manage Budget'!G79)</f>
        <v>0</v>
      </c>
      <c r="H79" s="15">
        <f>SUM('Design Budget:Manage Budget'!H79)</f>
        <v>0</v>
      </c>
      <c r="I79" s="237">
        <f>SUM('Design Budget:Manage Budget'!I79)</f>
        <v>0</v>
      </c>
      <c r="J79" s="15">
        <f>SUM('Design Budget:Manage Budget'!J79)</f>
        <v>0</v>
      </c>
      <c r="K79" s="237">
        <f>SUM('Design Budget:Manage Budget'!K79)</f>
        <v>0</v>
      </c>
      <c r="L79" s="15">
        <f>SUM('Design Budget:Manage Budget'!L79)</f>
        <v>0</v>
      </c>
      <c r="M79" s="237">
        <f>SUM('Design Budget:Manage Budget'!M79)</f>
        <v>0</v>
      </c>
      <c r="N79" s="15">
        <f>SUM('Design Budget:Manage Budget'!N79)</f>
        <v>0</v>
      </c>
      <c r="O79" s="237">
        <f>SUM('Design Budget:Manage Budget'!O79)</f>
        <v>0</v>
      </c>
      <c r="P79" s="15">
        <f>SUM('Design Budget:Manage Budget'!P79)</f>
        <v>0</v>
      </c>
      <c r="Q79" s="237">
        <f>SUM('Design Budget:Manage Budget'!Q79)</f>
        <v>0</v>
      </c>
      <c r="R79" s="15">
        <f>SUM('Design Budget:Manage Budget'!R79)</f>
        <v>0</v>
      </c>
      <c r="S79" s="237">
        <f>SUM('Design Budget:Manage Budget'!S79)</f>
        <v>0</v>
      </c>
      <c r="T79" s="15">
        <f>SUM('Design Budget:Manage Budget'!T79)</f>
        <v>0</v>
      </c>
      <c r="U79" s="237">
        <f>SUM('Design Budget:Manage Budget'!U79)</f>
        <v>0</v>
      </c>
      <c r="V79" s="15">
        <f>SUM('Design Budget:Manage Budget'!V79)</f>
        <v>0</v>
      </c>
      <c r="W79" s="237">
        <f>SUM('Design Budget:Manage Budget'!W79)</f>
        <v>0</v>
      </c>
      <c r="X79" s="15">
        <f>SUM('Design Budget:Manage Budget'!X79)</f>
        <v>0</v>
      </c>
      <c r="Y79" s="237">
        <f>SUM('Design Budget:Manage Budget'!Y79)</f>
        <v>0</v>
      </c>
      <c r="Z79" s="15">
        <f>SUM('Design Budget:Manage Budget'!Z79)</f>
        <v>0</v>
      </c>
      <c r="AA79" s="237">
        <f>SUM('Design Budget:Manage Budget'!AA79)</f>
        <v>0</v>
      </c>
      <c r="AB79" s="15">
        <f>SUM('Design Budget:Manage Budget'!AB79)</f>
        <v>0</v>
      </c>
      <c r="AC79" s="19">
        <f>SUM(F79,H79,J79,T79,V79,X79,Z79,AB79,L79,N79,P79,R79)</f>
        <v>0</v>
      </c>
      <c r="AD79" s="28"/>
      <c r="AE79" s="89"/>
      <c r="AG79" s="84"/>
      <c r="AH79" s="168"/>
      <c r="AI79" s="166"/>
      <c r="AJ79" s="84"/>
      <c r="AK79" s="84"/>
      <c r="AL79" s="84"/>
      <c r="AM79" s="84"/>
      <c r="AN79" s="84"/>
      <c r="AO79" s="84"/>
      <c r="AP79" s="84"/>
      <c r="AQ79" s="84"/>
      <c r="AR79" s="84"/>
      <c r="AS79" s="84"/>
      <c r="AT79" s="84"/>
      <c r="AU79" s="84"/>
      <c r="AV79" s="84"/>
      <c r="AW79" s="84"/>
      <c r="AX79" s="84"/>
      <c r="AY79" s="84"/>
      <c r="AZ79" s="84"/>
    </row>
    <row r="80" spans="2:52" ht="12.2" customHeight="1" x14ac:dyDescent="0.25">
      <c r="B80" s="18">
        <f>'Basic Information'!D38</f>
        <v>0</v>
      </c>
      <c r="E80" s="237">
        <f>SUM('Design Budget:Manage Budget'!E80)</f>
        <v>0</v>
      </c>
      <c r="F80" s="15">
        <f>SUM('Design Budget:Manage Budget'!F80)</f>
        <v>0</v>
      </c>
      <c r="G80" s="237">
        <f>SUM('Design Budget:Manage Budget'!G80)</f>
        <v>0</v>
      </c>
      <c r="H80" s="15">
        <f>SUM('Design Budget:Manage Budget'!H80)</f>
        <v>0</v>
      </c>
      <c r="I80" s="237">
        <f>SUM('Design Budget:Manage Budget'!I80)</f>
        <v>0</v>
      </c>
      <c r="J80" s="15">
        <f>SUM('Design Budget:Manage Budget'!J80)</f>
        <v>0</v>
      </c>
      <c r="K80" s="237">
        <f>SUM('Design Budget:Manage Budget'!K80)</f>
        <v>0</v>
      </c>
      <c r="L80" s="15">
        <f>SUM('Design Budget:Manage Budget'!L80)</f>
        <v>0</v>
      </c>
      <c r="M80" s="237">
        <f>SUM('Design Budget:Manage Budget'!M80)</f>
        <v>0</v>
      </c>
      <c r="N80" s="15">
        <f>SUM('Design Budget:Manage Budget'!N80)</f>
        <v>0</v>
      </c>
      <c r="O80" s="237">
        <f>SUM('Design Budget:Manage Budget'!O80)</f>
        <v>0</v>
      </c>
      <c r="P80" s="15">
        <f>SUM('Design Budget:Manage Budget'!P80)</f>
        <v>0</v>
      </c>
      <c r="Q80" s="237">
        <f>SUM('Design Budget:Manage Budget'!Q80)</f>
        <v>0</v>
      </c>
      <c r="R80" s="15">
        <f>SUM('Design Budget:Manage Budget'!R80)</f>
        <v>0</v>
      </c>
      <c r="S80" s="237">
        <f>SUM('Design Budget:Manage Budget'!S80)</f>
        <v>0</v>
      </c>
      <c r="T80" s="15">
        <f>SUM('Design Budget:Manage Budget'!T80)</f>
        <v>0</v>
      </c>
      <c r="U80" s="237">
        <f>SUM('Design Budget:Manage Budget'!U80)</f>
        <v>0</v>
      </c>
      <c r="V80" s="15">
        <f>SUM('Design Budget:Manage Budget'!V80)</f>
        <v>0</v>
      </c>
      <c r="W80" s="237">
        <f>SUM('Design Budget:Manage Budget'!W80)</f>
        <v>0</v>
      </c>
      <c r="X80" s="15">
        <f>SUM('Design Budget:Manage Budget'!X80)</f>
        <v>0</v>
      </c>
      <c r="Y80" s="237">
        <f>SUM('Design Budget:Manage Budget'!Y80)</f>
        <v>0</v>
      </c>
      <c r="Z80" s="15">
        <f>SUM('Design Budget:Manage Budget'!Z80)</f>
        <v>0</v>
      </c>
      <c r="AA80" s="237">
        <f>SUM('Design Budget:Manage Budget'!AA80)</f>
        <v>0</v>
      </c>
      <c r="AB80" s="15">
        <f>SUM('Design Budget:Manage Budget'!AB80)</f>
        <v>0</v>
      </c>
      <c r="AC80" s="19">
        <f>SUM(F80,H80,J80,T80,V80,X80,Z80,AB80,L80,N80,P80,R80)</f>
        <v>0</v>
      </c>
      <c r="AD80" s="28"/>
      <c r="AE80" s="89"/>
      <c r="AG80" s="84"/>
      <c r="AH80" s="168"/>
      <c r="AI80" s="166"/>
      <c r="AJ80" s="84"/>
      <c r="AK80" s="84"/>
      <c r="AL80" s="84"/>
      <c r="AM80" s="84"/>
      <c r="AN80" s="84"/>
      <c r="AO80" s="84"/>
      <c r="AP80" s="84"/>
      <c r="AQ80" s="84"/>
      <c r="AR80" s="84"/>
      <c r="AS80" s="84"/>
      <c r="AT80" s="84"/>
      <c r="AU80" s="84"/>
      <c r="AV80" s="84"/>
      <c r="AW80" s="84"/>
      <c r="AX80" s="84"/>
      <c r="AY80" s="84"/>
      <c r="AZ80" s="84"/>
    </row>
    <row r="81" spans="1:52" s="27" customFormat="1" ht="12.2" customHeight="1" x14ac:dyDescent="0.2">
      <c r="A81" s="41"/>
      <c r="B81" s="21" t="s">
        <v>33</v>
      </c>
      <c r="C81" s="137"/>
      <c r="D81" s="21"/>
      <c r="E81" s="230"/>
      <c r="F81" s="23">
        <f>SUM(F67:F80)</f>
        <v>0</v>
      </c>
      <c r="G81" s="230"/>
      <c r="H81" s="23">
        <f>SUM(H67:H80)</f>
        <v>1800</v>
      </c>
      <c r="I81" s="230"/>
      <c r="J81" s="23">
        <f>SUM(J67:J80)</f>
        <v>1000</v>
      </c>
      <c r="K81" s="230"/>
      <c r="L81" s="23">
        <f>SUM(L67:L80)</f>
        <v>12500</v>
      </c>
      <c r="M81" s="230"/>
      <c r="N81" s="23">
        <f>SUM(N67:N80)</f>
        <v>20000</v>
      </c>
      <c r="O81" s="230"/>
      <c r="P81" s="23">
        <f>SUM(P67:P80)</f>
        <v>0</v>
      </c>
      <c r="Q81" s="230"/>
      <c r="R81" s="23">
        <f>SUM(R67:R80)</f>
        <v>0</v>
      </c>
      <c r="S81" s="230"/>
      <c r="T81" s="23">
        <f>SUM(T67:T80)</f>
        <v>0</v>
      </c>
      <c r="U81" s="230"/>
      <c r="V81" s="23">
        <f>SUM(V67:V80)</f>
        <v>0</v>
      </c>
      <c r="W81" s="230"/>
      <c r="X81" s="23">
        <f>SUM(X67:X80)</f>
        <v>0</v>
      </c>
      <c r="Y81" s="230"/>
      <c r="Z81" s="23">
        <f>SUM(Z67:Z80)</f>
        <v>0</v>
      </c>
      <c r="AA81" s="230"/>
      <c r="AB81" s="23">
        <f>SUM(AB67:AB80)</f>
        <v>0</v>
      </c>
      <c r="AC81" s="24">
        <f>SUM(AC67:AC80)</f>
        <v>35300</v>
      </c>
      <c r="AD81" s="28"/>
      <c r="AE81" s="89"/>
      <c r="AG81" s="32"/>
      <c r="AH81" s="168">
        <f t="shared" si="11"/>
        <v>0</v>
      </c>
      <c r="AI81" s="166"/>
      <c r="AJ81" s="32"/>
      <c r="AK81" s="32"/>
      <c r="AL81" s="32"/>
      <c r="AM81" s="32"/>
      <c r="AN81" s="32"/>
      <c r="AO81" s="32"/>
      <c r="AP81" s="32"/>
      <c r="AQ81" s="32"/>
      <c r="AR81" s="32"/>
      <c r="AS81" s="32"/>
      <c r="AT81" s="32"/>
      <c r="AU81" s="32"/>
      <c r="AV81" s="32"/>
      <c r="AW81" s="32"/>
      <c r="AX81" s="32"/>
      <c r="AY81" s="32"/>
      <c r="AZ81" s="32"/>
    </row>
    <row r="82" spans="1:52" ht="12.2" customHeight="1" x14ac:dyDescent="0.25">
      <c r="E82" s="231"/>
      <c r="F82" s="47"/>
      <c r="G82" s="231"/>
      <c r="H82" s="47"/>
      <c r="I82" s="231"/>
      <c r="J82" s="47"/>
      <c r="K82" s="231"/>
      <c r="L82" s="47"/>
      <c r="M82" s="231"/>
      <c r="N82" s="47"/>
      <c r="O82" s="231"/>
      <c r="P82" s="47"/>
      <c r="Q82" s="231"/>
      <c r="R82" s="47"/>
      <c r="S82" s="231"/>
      <c r="T82" s="47"/>
      <c r="U82" s="231"/>
      <c r="V82" s="47"/>
      <c r="W82" s="231"/>
      <c r="X82" s="47"/>
      <c r="Y82" s="231"/>
      <c r="Z82" s="47"/>
      <c r="AA82" s="231"/>
      <c r="AB82" s="47"/>
      <c r="AC82" s="49"/>
      <c r="AD82" s="28"/>
      <c r="AE82" s="89"/>
      <c r="AG82" s="84"/>
      <c r="AH82" s="168">
        <f t="shared" si="11"/>
        <v>0</v>
      </c>
      <c r="AI82" s="166"/>
      <c r="AJ82" s="84"/>
      <c r="AK82" s="84"/>
      <c r="AL82" s="84"/>
      <c r="AM82" s="84"/>
      <c r="AN82" s="84"/>
      <c r="AO82" s="84"/>
      <c r="AP82" s="84"/>
      <c r="AQ82" s="84"/>
      <c r="AR82" s="84"/>
      <c r="AS82" s="84"/>
      <c r="AT82" s="84"/>
      <c r="AU82" s="84"/>
      <c r="AV82" s="84"/>
      <c r="AW82" s="84"/>
      <c r="AX82" s="84"/>
      <c r="AY82" s="84"/>
      <c r="AZ82" s="84"/>
    </row>
    <row r="83" spans="1:52" s="26" customFormat="1" ht="12.2" customHeight="1" x14ac:dyDescent="0.2">
      <c r="A83" s="42"/>
      <c r="B83" s="43"/>
      <c r="C83" s="139"/>
      <c r="D83" s="17"/>
      <c r="E83" s="232"/>
      <c r="F83" s="47"/>
      <c r="G83" s="232"/>
      <c r="H83" s="47"/>
      <c r="I83" s="232"/>
      <c r="J83" s="47"/>
      <c r="K83" s="232"/>
      <c r="L83" s="47"/>
      <c r="M83" s="232"/>
      <c r="N83" s="47"/>
      <c r="O83" s="232"/>
      <c r="P83" s="47"/>
      <c r="Q83" s="232"/>
      <c r="R83" s="47"/>
      <c r="S83" s="232"/>
      <c r="T83" s="47"/>
      <c r="U83" s="232"/>
      <c r="V83" s="47"/>
      <c r="W83" s="232"/>
      <c r="X83" s="47"/>
      <c r="Y83" s="232"/>
      <c r="Z83" s="47"/>
      <c r="AA83" s="232"/>
      <c r="AB83" s="47"/>
      <c r="AC83" s="46"/>
      <c r="AD83" s="31"/>
      <c r="AE83" s="90"/>
      <c r="AH83" s="168">
        <f>SUM(F83,H83,J83,L83,N83,P83,R83,T83,V83,X83,Z83,AB83)-AC83</f>
        <v>0</v>
      </c>
      <c r="AI83" s="166"/>
    </row>
    <row r="84" spans="1:52" ht="12.2" customHeight="1" x14ac:dyDescent="0.25">
      <c r="E84" s="231"/>
      <c r="F84" s="34"/>
      <c r="G84" s="231"/>
      <c r="H84" s="34"/>
      <c r="I84" s="231"/>
      <c r="J84" s="34"/>
      <c r="K84" s="231"/>
      <c r="L84" s="34"/>
      <c r="M84" s="231"/>
      <c r="N84" s="34"/>
      <c r="O84" s="231"/>
      <c r="P84" s="34"/>
      <c r="Q84" s="231"/>
      <c r="R84" s="34"/>
      <c r="S84" s="231"/>
      <c r="T84" s="34"/>
      <c r="U84" s="231"/>
      <c r="V84" s="34"/>
      <c r="W84" s="231"/>
      <c r="X84" s="34"/>
      <c r="Y84" s="231"/>
      <c r="Z84" s="34"/>
      <c r="AA84" s="231"/>
      <c r="AB84" s="34"/>
      <c r="AC84" s="35"/>
      <c r="AE84" s="29"/>
      <c r="AH84" s="168">
        <f>SUM(F84,H84,J84,L84,N84,P84,R84,T84,V84,X84,Z84,AB84)-AC84</f>
        <v>0</v>
      </c>
      <c r="AI84" s="166"/>
    </row>
    <row r="85" spans="1:52" s="124" customFormat="1" ht="15" customHeight="1" x14ac:dyDescent="0.2">
      <c r="A85" s="121"/>
      <c r="B85" s="36" t="s">
        <v>4</v>
      </c>
      <c r="C85" s="140"/>
      <c r="D85" s="37"/>
      <c r="E85" s="234"/>
      <c r="F85" s="38">
        <f>SUM(F62,F81)</f>
        <v>0</v>
      </c>
      <c r="G85" s="234"/>
      <c r="H85" s="38">
        <f>SUM(H62,H81)</f>
        <v>11800</v>
      </c>
      <c r="I85" s="234"/>
      <c r="J85" s="38">
        <f>SUM(J62,J81)</f>
        <v>7250</v>
      </c>
      <c r="K85" s="234"/>
      <c r="L85" s="38">
        <f>SUM(L62,L81)</f>
        <v>24000</v>
      </c>
      <c r="M85" s="234"/>
      <c r="N85" s="38">
        <f>SUM(N62,N81)</f>
        <v>25100</v>
      </c>
      <c r="O85" s="234"/>
      <c r="P85" s="38">
        <f>SUM(P62,P81)</f>
        <v>2350</v>
      </c>
      <c r="Q85" s="234"/>
      <c r="R85" s="38">
        <f>SUM(R62,R81)</f>
        <v>0</v>
      </c>
      <c r="S85" s="234"/>
      <c r="T85" s="38">
        <f>SUM(T62,T81)</f>
        <v>0</v>
      </c>
      <c r="U85" s="234"/>
      <c r="V85" s="38">
        <f>SUM(V62,V81)</f>
        <v>0</v>
      </c>
      <c r="W85" s="234"/>
      <c r="X85" s="38">
        <f>SUM(X62,X81)</f>
        <v>0</v>
      </c>
      <c r="Y85" s="234"/>
      <c r="Z85" s="38">
        <f>SUM(Z62,Z81)</f>
        <v>0</v>
      </c>
      <c r="AA85" s="234"/>
      <c r="AB85" s="38">
        <f>SUM(AB62,AB81)</f>
        <v>0</v>
      </c>
      <c r="AC85" s="388">
        <f>SUM(AC62,AC81)</f>
        <v>70500</v>
      </c>
      <c r="AD85" s="50"/>
      <c r="AE85" s="122"/>
      <c r="AH85" s="168">
        <f>SUM(F85,H85,J85,L85,N85,P85,R85,T85,V85,X85,Z85,AB85)-AC85</f>
        <v>0</v>
      </c>
      <c r="AI85" s="172"/>
    </row>
    <row r="86" spans="1:52" s="123" customFormat="1" ht="15" customHeight="1" x14ac:dyDescent="0.25">
      <c r="A86" s="156"/>
      <c r="B86" s="157"/>
      <c r="C86" s="158"/>
      <c r="D86" s="159"/>
      <c r="E86" s="235"/>
      <c r="F86" s="91"/>
      <c r="G86" s="235"/>
      <c r="H86" s="91"/>
      <c r="I86" s="235"/>
      <c r="J86" s="91"/>
      <c r="K86" s="235"/>
      <c r="L86" s="91"/>
      <c r="M86" s="235"/>
      <c r="N86" s="91"/>
      <c r="O86" s="235"/>
      <c r="P86" s="91"/>
      <c r="Q86" s="235"/>
      <c r="R86" s="91"/>
      <c r="S86" s="235"/>
      <c r="T86" s="91"/>
      <c r="U86" s="235"/>
      <c r="V86" s="91"/>
      <c r="W86" s="235"/>
      <c r="X86" s="91"/>
      <c r="Y86" s="235"/>
      <c r="Z86" s="91"/>
      <c r="AA86" s="235"/>
      <c r="AB86" s="91"/>
      <c r="AC86" s="160"/>
      <c r="AD86" s="161"/>
      <c r="AE86" s="162"/>
      <c r="AH86" s="173">
        <f>SUM(AH9:AH85)</f>
        <v>0</v>
      </c>
      <c r="AI86" s="173">
        <f>SUM(AI9:AI85)</f>
        <v>0</v>
      </c>
    </row>
    <row r="87" spans="1:52" ht="11.25" x14ac:dyDescent="0.2">
      <c r="B87" s="52"/>
      <c r="X87" s="85"/>
      <c r="AB87" s="54"/>
      <c r="AD87" s="55"/>
      <c r="AF87" s="18"/>
    </row>
    <row r="88" spans="1:52" ht="11.25" x14ac:dyDescent="0.2">
      <c r="B88" s="48"/>
      <c r="D88" s="174" t="s">
        <v>31</v>
      </c>
      <c r="E88" s="236"/>
      <c r="F88" s="175">
        <f>SUM(F9:F60,F66:F80)-F85</f>
        <v>0</v>
      </c>
      <c r="G88" s="236"/>
      <c r="H88" s="175">
        <f t="shared" ref="H88" si="14">SUM(H9:H60,H66:H80)-H85</f>
        <v>500</v>
      </c>
      <c r="I88" s="236"/>
      <c r="J88" s="175">
        <f t="shared" ref="J88" si="15">SUM(J9:J60,J66:J80)-J85</f>
        <v>0</v>
      </c>
      <c r="K88" s="236"/>
      <c r="L88" s="175">
        <f t="shared" ref="L88" si="16">SUM(L9:L60,L66:L80)-L85</f>
        <v>1000</v>
      </c>
      <c r="M88" s="236"/>
      <c r="N88" s="175">
        <f t="shared" ref="N88" si="17">SUM(N9:N60,N66:N80)-N85</f>
        <v>0</v>
      </c>
      <c r="O88" s="236"/>
      <c r="P88" s="175">
        <f t="shared" ref="P88" si="18">SUM(P9:P60,P66:P80)-P85</f>
        <v>0</v>
      </c>
      <c r="Q88" s="236"/>
      <c r="R88" s="175">
        <f t="shared" ref="R88" si="19">SUM(R9:R60,R66:R80)-R85</f>
        <v>0</v>
      </c>
      <c r="S88" s="236"/>
      <c r="T88" s="175">
        <f t="shared" ref="T88" si="20">SUM(T9:T60,T66:T80)-T85</f>
        <v>0</v>
      </c>
      <c r="U88" s="236"/>
      <c r="V88" s="175">
        <f t="shared" ref="V88" si="21">SUM(V9:V60,V66:V80)-V85</f>
        <v>0</v>
      </c>
      <c r="W88" s="236"/>
      <c r="X88" s="175">
        <f t="shared" ref="X88" si="22">SUM(X9:X60,X66:X80)-X85</f>
        <v>0</v>
      </c>
      <c r="Y88" s="236"/>
      <c r="Z88" s="175">
        <f t="shared" ref="Z88" si="23">SUM(Z9:Z60,Z66:Z80)-Z85</f>
        <v>0</v>
      </c>
      <c r="AA88" s="236"/>
      <c r="AB88" s="175">
        <f t="shared" ref="AB88" si="24">SUM(AB9:AB60,AB66:AB80)-AB85</f>
        <v>0</v>
      </c>
      <c r="AC88" s="175">
        <f>SUM(AC9:AC60,AC66:AC80)-AC85</f>
        <v>1500</v>
      </c>
      <c r="AD88" s="171">
        <f>SUM(E88:AC88)</f>
        <v>3000</v>
      </c>
      <c r="AF88" s="18"/>
    </row>
    <row r="89" spans="1:52" ht="11.25" x14ac:dyDescent="0.2">
      <c r="B89" s="48"/>
      <c r="W89" s="239"/>
      <c r="X89" s="30"/>
      <c r="AB89" s="54"/>
      <c r="AD89" s="31"/>
      <c r="AF89" s="18"/>
    </row>
    <row r="90" spans="1:52" ht="11.25" x14ac:dyDescent="0.2">
      <c r="B90" s="48"/>
      <c r="AB90" s="54"/>
      <c r="AD90" s="56"/>
      <c r="AE90" s="56"/>
      <c r="AF90" s="18"/>
    </row>
    <row r="91" spans="1:52" ht="11.25" x14ac:dyDescent="0.2">
      <c r="B91" s="48"/>
      <c r="AB91" s="54"/>
      <c r="AD91" s="56"/>
      <c r="AE91" s="56"/>
      <c r="AF91" s="18"/>
    </row>
    <row r="92" spans="1:52" ht="11.25" customHeight="1" x14ac:dyDescent="0.2">
      <c r="B92" s="48"/>
      <c r="AB92" s="51"/>
      <c r="AD92" s="125"/>
      <c r="AE92" s="126"/>
      <c r="AF92" s="18"/>
    </row>
    <row r="93" spans="1:52" ht="11.25" x14ac:dyDescent="0.2">
      <c r="AF93" s="18"/>
    </row>
    <row r="94" spans="1:52" ht="11.25" x14ac:dyDescent="0.2">
      <c r="AF94" s="18"/>
    </row>
    <row r="95" spans="1:52" ht="11.25" x14ac:dyDescent="0.2">
      <c r="AF95" s="18"/>
    </row>
    <row r="96" spans="1:52" ht="11.25" x14ac:dyDescent="0.2">
      <c r="AF96" s="18"/>
    </row>
    <row r="97" spans="32:32" ht="11.25" x14ac:dyDescent="0.2">
      <c r="AF97" s="18"/>
    </row>
    <row r="98" spans="32:32" ht="11.25" x14ac:dyDescent="0.2">
      <c r="AF98" s="18"/>
    </row>
    <row r="99" spans="32:32" ht="11.25" x14ac:dyDescent="0.2">
      <c r="AF99" s="18"/>
    </row>
    <row r="100" spans="32:32" ht="11.25" x14ac:dyDescent="0.2">
      <c r="AF100" s="18"/>
    </row>
  </sheetData>
  <sheetProtection formatCells="0" formatColumns="0" formatRows="0"/>
  <conditionalFormatting sqref="B9:B61">
    <cfRule type="cellIs" dxfId="62" priority="7" stopIfTrue="1" operator="equal">
      <formula>0</formula>
    </cfRule>
  </conditionalFormatting>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A1"/>
  <sheetViews>
    <sheetView topLeftCell="B10" workbookViewId="0">
      <selection activeCell="K20" sqref="J20:K20"/>
    </sheetView>
  </sheetViews>
  <sheetFormatPr defaultRowHeight="15" x14ac:dyDescent="0.25"/>
  <cols>
    <col min="1" max="16384" width="9.140625" style="83"/>
  </cols>
  <sheetData>
    <row r="1" spans="1:1" ht="21" x14ac:dyDescent="0.35">
      <c r="A1" s="142" t="s">
        <v>184</v>
      </c>
    </row>
  </sheetData>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tint="-0.34998626667073579"/>
  </sheetPr>
  <dimension ref="A1:P25"/>
  <sheetViews>
    <sheetView workbookViewId="0">
      <selection activeCell="C29" sqref="C29"/>
    </sheetView>
  </sheetViews>
  <sheetFormatPr defaultRowHeight="15" x14ac:dyDescent="0.25"/>
  <cols>
    <col min="1" max="1" width="3.7109375" style="101" customWidth="1"/>
    <col min="2" max="2" width="34.42578125" style="101" customWidth="1"/>
    <col min="3" max="14" width="9.140625" style="127"/>
    <col min="15" max="16384" width="9.140625" style="101"/>
  </cols>
  <sheetData>
    <row r="1" spans="1:16" ht="23.25" x14ac:dyDescent="0.35">
      <c r="A1" s="532" t="s">
        <v>124</v>
      </c>
    </row>
    <row r="4" spans="1:16" ht="15.75" thickBot="1" x14ac:dyDescent="0.3"/>
    <row r="5" spans="1:16" ht="15.75" thickBot="1" x14ac:dyDescent="0.3">
      <c r="B5" s="533" t="s">
        <v>130</v>
      </c>
      <c r="C5" s="534">
        <f>'Basic Information'!D17</f>
        <v>42964</v>
      </c>
      <c r="D5" s="534">
        <f>'Basic Information'!E17</f>
        <v>42995</v>
      </c>
      <c r="E5" s="534">
        <f>'Basic Information'!F17</f>
        <v>43025</v>
      </c>
      <c r="F5" s="534">
        <f>'Basic Information'!G17</f>
        <v>43056</v>
      </c>
      <c r="G5" s="534">
        <f>'Basic Information'!H17</f>
        <v>43086</v>
      </c>
      <c r="H5" s="534">
        <f>'Basic Information'!I17</f>
        <v>43117</v>
      </c>
      <c r="I5" s="534">
        <f>'Basic Information'!J17</f>
        <v>43148</v>
      </c>
      <c r="J5" s="534">
        <f>'Basic Information'!K17</f>
        <v>43176</v>
      </c>
      <c r="K5" s="534">
        <f>'Basic Information'!L17</f>
        <v>43207</v>
      </c>
      <c r="L5" s="534">
        <f>'Basic Information'!M17</f>
        <v>43237</v>
      </c>
      <c r="M5" s="534">
        <f>'Basic Information'!N17</f>
        <v>43268</v>
      </c>
      <c r="N5" s="535">
        <f>'Basic Information'!O17</f>
        <v>43298</v>
      </c>
    </row>
    <row r="6" spans="1:16" ht="15.75" thickBot="1" x14ac:dyDescent="0.3">
      <c r="B6" s="536" t="s">
        <v>125</v>
      </c>
      <c r="C6" s="557"/>
      <c r="D6" s="558"/>
      <c r="E6" s="558"/>
      <c r="F6" s="558"/>
      <c r="G6" s="558"/>
      <c r="H6" s="558"/>
      <c r="I6" s="558"/>
      <c r="J6" s="558"/>
      <c r="K6" s="558"/>
      <c r="L6" s="558"/>
      <c r="M6" s="558"/>
      <c r="N6" s="559"/>
    </row>
    <row r="7" spans="1:16" x14ac:dyDescent="0.25">
      <c r="B7" s="540" t="str">
        <f>Design!D12</f>
        <v>Review and revise Curriculum</v>
      </c>
      <c r="C7" s="563"/>
      <c r="D7" s="564"/>
      <c r="E7" s="564"/>
      <c r="F7" s="564"/>
      <c r="G7" s="564"/>
      <c r="H7" s="564"/>
      <c r="I7" s="564"/>
      <c r="J7" s="564"/>
      <c r="K7" s="564"/>
      <c r="L7" s="564"/>
      <c r="M7" s="564"/>
      <c r="N7" s="565"/>
    </row>
    <row r="8" spans="1:16" x14ac:dyDescent="0.25">
      <c r="B8" s="541" t="str">
        <f>Design!D22</f>
        <v>Update the Moodle Platform</v>
      </c>
      <c r="C8" s="550"/>
      <c r="D8" s="551"/>
      <c r="E8" s="551"/>
      <c r="F8" s="551"/>
      <c r="G8" s="551"/>
      <c r="H8" s="551"/>
      <c r="I8" s="551"/>
      <c r="J8" s="551"/>
      <c r="K8" s="551"/>
      <c r="L8" s="551"/>
      <c r="M8" s="551"/>
      <c r="N8" s="552"/>
    </row>
    <row r="9" spans="1:16" ht="15.75" thickBot="1" x14ac:dyDescent="0.3">
      <c r="B9" s="542" t="str">
        <f>Manage!D32</f>
        <v>"Enter Activity Title &amp; Description Here"</v>
      </c>
      <c r="C9" s="553"/>
      <c r="D9" s="554"/>
      <c r="E9" s="554"/>
      <c r="F9" s="554"/>
      <c r="G9" s="554"/>
      <c r="H9" s="554"/>
      <c r="I9" s="554"/>
      <c r="J9" s="554"/>
      <c r="K9" s="554"/>
      <c r="L9" s="554"/>
      <c r="M9" s="554"/>
      <c r="N9" s="555"/>
    </row>
    <row r="10" spans="1:16" ht="15.75" thickBot="1" x14ac:dyDescent="0.3">
      <c r="B10" s="543" t="s">
        <v>126</v>
      </c>
      <c r="C10" s="560"/>
      <c r="D10" s="561"/>
      <c r="E10" s="561"/>
      <c r="F10" s="561"/>
      <c r="G10" s="561"/>
      <c r="H10" s="561"/>
      <c r="I10" s="561"/>
      <c r="J10" s="561"/>
      <c r="K10" s="561"/>
      <c r="L10" s="561"/>
      <c r="M10" s="561"/>
      <c r="N10" s="562"/>
    </row>
    <row r="11" spans="1:16" x14ac:dyDescent="0.25">
      <c r="B11" s="544" t="str">
        <f>Test!D12</f>
        <v>Present mock-up to stakeholders</v>
      </c>
      <c r="C11" s="563"/>
      <c r="D11" s="564"/>
      <c r="E11" s="564"/>
      <c r="F11" s="564"/>
      <c r="G11" s="564"/>
      <c r="H11" s="564"/>
      <c r="I11" s="564"/>
      <c r="J11" s="564"/>
      <c r="K11" s="564"/>
      <c r="L11" s="564"/>
      <c r="M11" s="564"/>
      <c r="N11" s="565"/>
    </row>
    <row r="12" spans="1:16" x14ac:dyDescent="0.25">
      <c r="B12" s="545" t="str">
        <f>Test!D22</f>
        <v>Make final revisions</v>
      </c>
      <c r="C12" s="550"/>
      <c r="D12" s="551"/>
      <c r="E12" s="551"/>
      <c r="F12" s="551"/>
      <c r="G12" s="551"/>
      <c r="H12" s="551"/>
      <c r="I12" s="551"/>
      <c r="J12" s="551"/>
      <c r="K12" s="551"/>
      <c r="L12" s="551"/>
      <c r="M12" s="551"/>
      <c r="N12" s="552"/>
    </row>
    <row r="13" spans="1:16" ht="15.75" thickBot="1" x14ac:dyDescent="0.3">
      <c r="B13" s="546" t="str">
        <f>Test!D32</f>
        <v>"Enter Activity Title &amp; Description Here"</v>
      </c>
      <c r="C13" s="553"/>
      <c r="D13" s="554"/>
      <c r="E13" s="554"/>
      <c r="F13" s="554"/>
      <c r="G13" s="554"/>
      <c r="H13" s="554"/>
      <c r="I13" s="554"/>
      <c r="J13" s="554"/>
      <c r="K13" s="554"/>
      <c r="L13" s="554"/>
      <c r="M13" s="554"/>
      <c r="N13" s="555"/>
    </row>
    <row r="14" spans="1:16" ht="15.75" thickBot="1" x14ac:dyDescent="0.3">
      <c r="B14" s="543" t="s">
        <v>127</v>
      </c>
      <c r="C14" s="537"/>
      <c r="D14" s="538"/>
      <c r="E14" s="538"/>
      <c r="F14" s="538"/>
      <c r="G14" s="538"/>
      <c r="H14" s="538"/>
      <c r="I14" s="538"/>
      <c r="J14" s="538"/>
      <c r="K14" s="538"/>
      <c r="L14" s="538"/>
      <c r="M14" s="538"/>
      <c r="N14" s="539"/>
    </row>
    <row r="15" spans="1:16" x14ac:dyDescent="0.25">
      <c r="B15" s="544" t="str">
        <f>Package!D12</f>
        <v>Prepare packaging</v>
      </c>
      <c r="C15" s="563"/>
      <c r="D15" s="564"/>
      <c r="E15" s="564"/>
      <c r="F15" s="564"/>
      <c r="G15" s="564"/>
      <c r="H15" s="564"/>
      <c r="I15" s="564"/>
      <c r="J15" s="564"/>
      <c r="K15" s="564"/>
      <c r="L15" s="564"/>
      <c r="M15" s="564"/>
      <c r="N15" s="565"/>
    </row>
    <row r="16" spans="1:16" x14ac:dyDescent="0.25">
      <c r="B16" s="545" t="str">
        <f>Package!D22</f>
        <v>"Enter Activity Title &amp; Description Here"</v>
      </c>
      <c r="C16" s="550"/>
      <c r="D16" s="551"/>
      <c r="E16" s="551"/>
      <c r="F16" s="551"/>
      <c r="G16" s="551"/>
      <c r="H16" s="551"/>
      <c r="I16" s="551"/>
      <c r="J16" s="551"/>
      <c r="K16" s="551"/>
      <c r="L16" s="551"/>
      <c r="M16" s="551"/>
      <c r="N16" s="552"/>
    </row>
    <row r="17" spans="2:14" ht="15.75" thickBot="1" x14ac:dyDescent="0.3">
      <c r="B17" s="546" t="str">
        <f>Package!D32</f>
        <v>"Enter Activity Title &amp; Description Here"</v>
      </c>
      <c r="C17" s="553"/>
      <c r="D17" s="554"/>
      <c r="E17" s="554"/>
      <c r="F17" s="554"/>
      <c r="G17" s="554"/>
      <c r="H17" s="554"/>
      <c r="I17" s="554"/>
      <c r="J17" s="554"/>
      <c r="K17" s="554"/>
      <c r="L17" s="554"/>
      <c r="M17" s="554"/>
      <c r="N17" s="555"/>
    </row>
    <row r="18" spans="2:14" ht="15.75" thickBot="1" x14ac:dyDescent="0.3">
      <c r="B18" s="543" t="s">
        <v>128</v>
      </c>
      <c r="C18" s="537"/>
      <c r="D18" s="538"/>
      <c r="E18" s="538"/>
      <c r="F18" s="538"/>
      <c r="G18" s="538"/>
      <c r="H18" s="538"/>
      <c r="I18" s="538"/>
      <c r="J18" s="538"/>
      <c r="K18" s="538"/>
      <c r="L18" s="538"/>
      <c r="M18" s="538"/>
      <c r="N18" s="539"/>
    </row>
    <row r="19" spans="2:14" x14ac:dyDescent="0.25">
      <c r="B19" s="544" t="str">
        <f>Promote!D12</f>
        <v>Prepare promotional materials</v>
      </c>
      <c r="C19" s="563"/>
      <c r="D19" s="564"/>
      <c r="E19" s="564"/>
      <c r="F19" s="564"/>
      <c r="G19" s="564"/>
      <c r="H19" s="564"/>
      <c r="I19" s="564"/>
      <c r="J19" s="564"/>
      <c r="K19" s="564"/>
      <c r="L19" s="564"/>
      <c r="M19" s="564"/>
      <c r="N19" s="565"/>
    </row>
    <row r="20" spans="2:14" x14ac:dyDescent="0.25">
      <c r="B20" s="545" t="str">
        <f>Promote!D22</f>
        <v>Send out invites to event</v>
      </c>
      <c r="C20" s="550"/>
      <c r="D20" s="551"/>
      <c r="E20" s="551"/>
      <c r="F20" s="551"/>
      <c r="G20" s="551"/>
      <c r="H20" s="551"/>
      <c r="I20" s="551"/>
      <c r="J20" s="551"/>
      <c r="K20" s="551"/>
      <c r="L20" s="551"/>
      <c r="M20" s="551"/>
      <c r="N20" s="552"/>
    </row>
    <row r="21" spans="2:14" ht="15.75" thickBot="1" x14ac:dyDescent="0.3">
      <c r="B21" s="546" t="str">
        <f>Promote!D32</f>
        <v>"Enter Activity Title &amp; Description Here"</v>
      </c>
      <c r="C21" s="553"/>
      <c r="D21" s="554"/>
      <c r="E21" s="554"/>
      <c r="F21" s="554"/>
      <c r="G21" s="554"/>
      <c r="H21" s="554"/>
      <c r="I21" s="554"/>
      <c r="J21" s="554"/>
      <c r="K21" s="554"/>
      <c r="L21" s="554"/>
      <c r="M21" s="554"/>
      <c r="N21" s="555"/>
    </row>
    <row r="22" spans="2:14" ht="15.75" thickBot="1" x14ac:dyDescent="0.3">
      <c r="B22" s="543" t="s">
        <v>129</v>
      </c>
      <c r="C22" s="537"/>
      <c r="D22" s="538"/>
      <c r="E22" s="538"/>
      <c r="F22" s="538"/>
      <c r="G22" s="538"/>
      <c r="H22" s="538"/>
      <c r="I22" s="538"/>
      <c r="J22" s="538"/>
      <c r="K22" s="538"/>
      <c r="L22" s="538"/>
      <c r="M22" s="538"/>
      <c r="N22" s="539"/>
    </row>
    <row r="23" spans="2:14" x14ac:dyDescent="0.25">
      <c r="B23" s="544" t="str">
        <f>Manage!D12</f>
        <v>Hold launch Event</v>
      </c>
      <c r="C23" s="563"/>
      <c r="D23" s="564"/>
      <c r="E23" s="564"/>
      <c r="F23" s="564"/>
      <c r="G23" s="564"/>
      <c r="H23" s="564"/>
      <c r="I23" s="564"/>
      <c r="J23" s="564"/>
      <c r="K23" s="564"/>
      <c r="L23" s="564"/>
      <c r="M23" s="564"/>
      <c r="N23" s="565"/>
    </row>
    <row r="24" spans="2:14" x14ac:dyDescent="0.25">
      <c r="B24" s="545" t="str">
        <f>Manage!D22</f>
        <v>"Enter Activity Title &amp; Description Here"</v>
      </c>
      <c r="C24" s="550"/>
      <c r="D24" s="551"/>
      <c r="E24" s="551"/>
      <c r="F24" s="551"/>
      <c r="G24" s="551"/>
      <c r="H24" s="551"/>
      <c r="I24" s="551"/>
      <c r="J24" s="551"/>
      <c r="K24" s="551"/>
      <c r="L24" s="551"/>
      <c r="M24" s="551"/>
      <c r="N24" s="552"/>
    </row>
    <row r="25" spans="2:14" ht="15.75" thickBot="1" x14ac:dyDescent="0.3">
      <c r="B25" s="547" t="str">
        <f>Manage!D32</f>
        <v>"Enter Activity Title &amp; Description Here"</v>
      </c>
      <c r="C25" s="553"/>
      <c r="D25" s="554"/>
      <c r="E25" s="554"/>
      <c r="F25" s="554"/>
      <c r="G25" s="554"/>
      <c r="H25" s="554"/>
      <c r="I25" s="554"/>
      <c r="J25" s="554"/>
      <c r="K25" s="554"/>
      <c r="L25" s="554"/>
      <c r="M25" s="554"/>
      <c r="N25" s="555"/>
    </row>
  </sheetData>
  <conditionalFormatting sqref="C7:N9 C11:N13 C15:N17 C19:N21 C23:N25">
    <cfRule type="expression" dxfId="61" priority="1">
      <formula>IF(C7="x",1,0)</formula>
    </cfRule>
  </conditionalFormatting>
  <dataValidations count="1">
    <dataValidation type="list" allowBlank="1" showInputMessage="1" showErrorMessage="1" sqref="C7:N9 C11:N13 C15:N17 C19:N21 C23:N25">
      <formula1>"X"</formula1>
    </dataValidation>
  </dataValidations>
  <pageMargins left="0.7" right="0.7" top="0.75" bottom="0.75" header="0.3" footer="0.3"/>
  <pageSetup orientation="portrait" r:id="rId1"/>
  <legacyDrawing r:id="rId2"/>
  <extLst>
    <ext xmlns:x14="http://schemas.microsoft.com/office/spreadsheetml/2009/9/main" uri="{78C0D931-6437-407d-A8EE-F0AAD7539E65}">
      <x14:conditionalFormattings>
        <x14:conditionalFormatting xmlns:xm="http://schemas.microsoft.com/office/excel/2006/main">
          <x14:cfRule type="expression" priority="61" stopIfTrue="1" id="{599BD92F-20DF-479B-9ACA-8632BA72B51A}">
            <xm:f>IF('Design Budget'!$F$85&gt;0,1,0)</xm:f>
            <x14:dxf>
              <fill>
                <patternFill patternType="lightGray">
                  <bgColor rgb="FF92D050"/>
                </patternFill>
              </fill>
            </x14:dxf>
          </x14:cfRule>
          <xm:sqref>C6</xm:sqref>
        </x14:conditionalFormatting>
        <x14:conditionalFormatting xmlns:xm="http://schemas.microsoft.com/office/excel/2006/main">
          <x14:cfRule type="expression" priority="60" stopIfTrue="1" id="{FC1B0CDD-6C23-4FC1-8789-47408DD47E3C}">
            <xm:f>IF('Design Budget'!$H$85&gt;0,1,0)</xm:f>
            <x14:dxf>
              <fill>
                <patternFill patternType="lightGray">
                  <bgColor rgb="FF92D050"/>
                </patternFill>
              </fill>
            </x14:dxf>
          </x14:cfRule>
          <xm:sqref>D6</xm:sqref>
        </x14:conditionalFormatting>
        <x14:conditionalFormatting xmlns:xm="http://schemas.microsoft.com/office/excel/2006/main">
          <x14:cfRule type="expression" priority="59" stopIfTrue="1" id="{510300C4-B5E9-41DD-9E28-2D44B19828D4}">
            <xm:f>IF('Design Budget'!$J$85&gt;0,1,0)</xm:f>
            <x14:dxf>
              <fill>
                <patternFill patternType="lightGray">
                  <bgColor rgb="FF92D050"/>
                </patternFill>
              </fill>
            </x14:dxf>
          </x14:cfRule>
          <xm:sqref>E6</xm:sqref>
        </x14:conditionalFormatting>
        <x14:conditionalFormatting xmlns:xm="http://schemas.microsoft.com/office/excel/2006/main">
          <x14:cfRule type="expression" priority="58" stopIfTrue="1" id="{48668769-7533-4C4B-BC95-2292AE68310A}">
            <xm:f>IF('Design Budget'!$L$85&gt;0,1,0)</xm:f>
            <x14:dxf>
              <fill>
                <patternFill patternType="lightGray">
                  <bgColor rgb="FF92D050"/>
                </patternFill>
              </fill>
            </x14:dxf>
          </x14:cfRule>
          <xm:sqref>F6</xm:sqref>
        </x14:conditionalFormatting>
        <x14:conditionalFormatting xmlns:xm="http://schemas.microsoft.com/office/excel/2006/main">
          <x14:cfRule type="expression" priority="57" stopIfTrue="1" id="{7ED9A8A4-6966-4C58-9290-D9A01D9FCEDD}">
            <xm:f>IF('Design Budget'!$N$85&gt;0,1,0)</xm:f>
            <x14:dxf>
              <fill>
                <patternFill patternType="lightGray">
                  <bgColor rgb="FF92D050"/>
                </patternFill>
              </fill>
            </x14:dxf>
          </x14:cfRule>
          <xm:sqref>G6</xm:sqref>
        </x14:conditionalFormatting>
        <x14:conditionalFormatting xmlns:xm="http://schemas.microsoft.com/office/excel/2006/main">
          <x14:cfRule type="expression" priority="56" stopIfTrue="1" id="{72FFC560-719C-4500-824E-296C74CBBE35}">
            <xm:f>IF('Design Budget'!$P$85&gt;0,1,0)</xm:f>
            <x14:dxf>
              <fill>
                <patternFill patternType="lightGray">
                  <bgColor rgb="FF92D050"/>
                </patternFill>
              </fill>
            </x14:dxf>
          </x14:cfRule>
          <xm:sqref>H6</xm:sqref>
        </x14:conditionalFormatting>
        <x14:conditionalFormatting xmlns:xm="http://schemas.microsoft.com/office/excel/2006/main">
          <x14:cfRule type="expression" priority="55" stopIfTrue="1" id="{891973AB-AD53-4109-A7EE-AEEC39532F7C}">
            <xm:f>IF('Design Budget'!$R$85&gt;0,1,0)</xm:f>
            <x14:dxf>
              <fill>
                <patternFill patternType="lightGray">
                  <bgColor rgb="FF92D050"/>
                </patternFill>
              </fill>
            </x14:dxf>
          </x14:cfRule>
          <xm:sqref>I6</xm:sqref>
        </x14:conditionalFormatting>
        <x14:conditionalFormatting xmlns:xm="http://schemas.microsoft.com/office/excel/2006/main">
          <x14:cfRule type="expression" priority="54" stopIfTrue="1" id="{70C05140-5373-450F-B566-A4FE919AA5AA}">
            <xm:f>IF('Design Budget'!$T$85&gt;0,1,0)</xm:f>
            <x14:dxf>
              <fill>
                <patternFill patternType="lightGray">
                  <bgColor rgb="FF92D050"/>
                </patternFill>
              </fill>
            </x14:dxf>
          </x14:cfRule>
          <xm:sqref>J6</xm:sqref>
        </x14:conditionalFormatting>
        <x14:conditionalFormatting xmlns:xm="http://schemas.microsoft.com/office/excel/2006/main">
          <x14:cfRule type="expression" priority="53" stopIfTrue="1" id="{285E6DCE-6EFD-4520-8974-CB6A5EE780CE}">
            <xm:f>IF('Design Budget'!$V$85&gt;0,1,0)</xm:f>
            <x14:dxf>
              <fill>
                <patternFill patternType="lightGray">
                  <bgColor rgb="FF92D050"/>
                </patternFill>
              </fill>
            </x14:dxf>
          </x14:cfRule>
          <xm:sqref>K6</xm:sqref>
        </x14:conditionalFormatting>
        <x14:conditionalFormatting xmlns:xm="http://schemas.microsoft.com/office/excel/2006/main">
          <x14:cfRule type="expression" priority="52" stopIfTrue="1" id="{234A8802-439D-4CD8-ACA6-938D585905DC}">
            <xm:f>IF('Design Budget'!$X$85&gt;0,1,0)</xm:f>
            <x14:dxf>
              <fill>
                <patternFill patternType="lightGray">
                  <bgColor rgb="FF92D050"/>
                </patternFill>
              </fill>
            </x14:dxf>
          </x14:cfRule>
          <xm:sqref>L6</xm:sqref>
        </x14:conditionalFormatting>
        <x14:conditionalFormatting xmlns:xm="http://schemas.microsoft.com/office/excel/2006/main">
          <x14:cfRule type="expression" priority="51" stopIfTrue="1" id="{9485D327-D8A8-4DB7-A8DB-ED54B1E8EC20}">
            <xm:f>IF('Design Budget'!$Z$85&gt;0,1,0)</xm:f>
            <x14:dxf>
              <fill>
                <patternFill patternType="lightGray">
                  <bgColor rgb="FF92D050"/>
                </patternFill>
              </fill>
            </x14:dxf>
          </x14:cfRule>
          <xm:sqref>M6</xm:sqref>
        </x14:conditionalFormatting>
        <x14:conditionalFormatting xmlns:xm="http://schemas.microsoft.com/office/excel/2006/main">
          <x14:cfRule type="expression" priority="50" stopIfTrue="1" id="{8094BF68-0B23-4EE9-885E-C80253F59CAC}">
            <xm:f>IF('Design Budget'!$AB$85&gt;0,1,0)</xm:f>
            <x14:dxf>
              <fill>
                <patternFill patternType="lightGray">
                  <bgColor rgb="FF92D050"/>
                </patternFill>
              </fill>
            </x14:dxf>
          </x14:cfRule>
          <xm:sqref>N6</xm:sqref>
        </x14:conditionalFormatting>
        <x14:conditionalFormatting xmlns:xm="http://schemas.microsoft.com/office/excel/2006/main">
          <x14:cfRule type="expression" priority="49" stopIfTrue="1" id="{7B642FF8-0AC9-4602-9B82-B7AA7DA3E34F}">
            <xm:f>IF('Test Budget'!$F$85&gt;0,1,0)</xm:f>
            <x14:dxf>
              <fill>
                <patternFill patternType="lightGray">
                  <bgColor rgb="FF92D050"/>
                </patternFill>
              </fill>
            </x14:dxf>
          </x14:cfRule>
          <xm:sqref>C10</xm:sqref>
        </x14:conditionalFormatting>
        <x14:conditionalFormatting xmlns:xm="http://schemas.microsoft.com/office/excel/2006/main">
          <x14:cfRule type="expression" priority="48" stopIfTrue="1" id="{FB0BEF5E-2126-4CFE-A5FC-D75BD9662D18}">
            <xm:f>IF('Test Budget'!$H$85&gt;0,1,0)</xm:f>
            <x14:dxf>
              <fill>
                <patternFill patternType="lightGray">
                  <bgColor rgb="FF92D050"/>
                </patternFill>
              </fill>
            </x14:dxf>
          </x14:cfRule>
          <xm:sqref>D10</xm:sqref>
        </x14:conditionalFormatting>
        <x14:conditionalFormatting xmlns:xm="http://schemas.microsoft.com/office/excel/2006/main">
          <x14:cfRule type="expression" priority="47" stopIfTrue="1" id="{32B2E6AC-AB81-454C-BE64-E705AA3B113F}">
            <xm:f>IF('Test Budget'!$J$85&gt;0,1,0)</xm:f>
            <x14:dxf>
              <fill>
                <patternFill patternType="lightGray">
                  <bgColor rgb="FF92D050"/>
                </patternFill>
              </fill>
            </x14:dxf>
          </x14:cfRule>
          <xm:sqref>E10</xm:sqref>
        </x14:conditionalFormatting>
        <x14:conditionalFormatting xmlns:xm="http://schemas.microsoft.com/office/excel/2006/main">
          <x14:cfRule type="expression" priority="46" stopIfTrue="1" id="{D7F8A3B3-D40F-4DB2-9764-910F8C5D222A}">
            <xm:f>IF('Test Budget'!$L$85&gt;0,1,0)</xm:f>
            <x14:dxf>
              <fill>
                <patternFill patternType="lightGray">
                  <bgColor rgb="FF92D050"/>
                </patternFill>
              </fill>
            </x14:dxf>
          </x14:cfRule>
          <xm:sqref>F10</xm:sqref>
        </x14:conditionalFormatting>
        <x14:conditionalFormatting xmlns:xm="http://schemas.microsoft.com/office/excel/2006/main">
          <x14:cfRule type="expression" priority="45" stopIfTrue="1" id="{F281C45B-3F0A-430F-AE84-AD49E35E5BEE}">
            <xm:f>IF('Test Budget'!$N$85&gt;0,1,0)</xm:f>
            <x14:dxf>
              <fill>
                <patternFill patternType="lightGray">
                  <bgColor rgb="FF92D050"/>
                </patternFill>
              </fill>
            </x14:dxf>
          </x14:cfRule>
          <xm:sqref>G10</xm:sqref>
        </x14:conditionalFormatting>
        <x14:conditionalFormatting xmlns:xm="http://schemas.microsoft.com/office/excel/2006/main">
          <x14:cfRule type="expression" priority="44" stopIfTrue="1" id="{0D7F59AB-60B1-4343-831A-22C1A4F75B79}">
            <xm:f>IF('Test Budget'!$P$85&gt;0,1,0)</xm:f>
            <x14:dxf>
              <fill>
                <patternFill patternType="lightGray">
                  <bgColor rgb="FF92D050"/>
                </patternFill>
              </fill>
            </x14:dxf>
          </x14:cfRule>
          <xm:sqref>H10</xm:sqref>
        </x14:conditionalFormatting>
        <x14:conditionalFormatting xmlns:xm="http://schemas.microsoft.com/office/excel/2006/main">
          <x14:cfRule type="expression" priority="43" stopIfTrue="1" id="{DACA2F8E-C5EE-4403-9A9E-155C43897D19}">
            <xm:f>IF('Test Budget'!$R$85&gt;0,1,0)</xm:f>
            <x14:dxf>
              <fill>
                <patternFill patternType="lightGray">
                  <bgColor rgb="FF92D050"/>
                </patternFill>
              </fill>
            </x14:dxf>
          </x14:cfRule>
          <xm:sqref>I10</xm:sqref>
        </x14:conditionalFormatting>
        <x14:conditionalFormatting xmlns:xm="http://schemas.microsoft.com/office/excel/2006/main">
          <x14:cfRule type="expression" priority="42" stopIfTrue="1" id="{3C90FA8A-76F3-4899-8A5E-DBD4E74799A1}">
            <xm:f>IF('Test Budget'!$T$85&gt;0,1,0)</xm:f>
            <x14:dxf>
              <fill>
                <patternFill patternType="lightGray">
                  <bgColor rgb="FF92D050"/>
                </patternFill>
              </fill>
            </x14:dxf>
          </x14:cfRule>
          <xm:sqref>J10</xm:sqref>
        </x14:conditionalFormatting>
        <x14:conditionalFormatting xmlns:xm="http://schemas.microsoft.com/office/excel/2006/main">
          <x14:cfRule type="expression" priority="41" stopIfTrue="1" id="{57E862AD-4996-4EB3-9338-1F3A4D0C826F}">
            <xm:f>IF('Test Budget'!$V$85&gt;0,1,0)</xm:f>
            <x14:dxf>
              <fill>
                <patternFill patternType="lightGray">
                  <bgColor rgb="FF92D050"/>
                </patternFill>
              </fill>
            </x14:dxf>
          </x14:cfRule>
          <xm:sqref>K10</xm:sqref>
        </x14:conditionalFormatting>
        <x14:conditionalFormatting xmlns:xm="http://schemas.microsoft.com/office/excel/2006/main">
          <x14:cfRule type="expression" priority="40" stopIfTrue="1" id="{4301F1C6-5B5D-4F0A-8D31-BB28227F2624}">
            <xm:f>IF('Test Budget'!$X$85&gt;0,1,0)</xm:f>
            <x14:dxf>
              <fill>
                <patternFill patternType="lightGray">
                  <bgColor rgb="FF92D050"/>
                </patternFill>
              </fill>
            </x14:dxf>
          </x14:cfRule>
          <xm:sqref>L10</xm:sqref>
        </x14:conditionalFormatting>
        <x14:conditionalFormatting xmlns:xm="http://schemas.microsoft.com/office/excel/2006/main">
          <x14:cfRule type="expression" priority="39" stopIfTrue="1" id="{7EF19365-9049-4306-8CCA-58ECDC92EE2E}">
            <xm:f>IF('Test Budget'!$Z$85&gt;0,1,0)</xm:f>
            <x14:dxf>
              <fill>
                <patternFill patternType="lightGray">
                  <bgColor rgb="FF92D050"/>
                </patternFill>
              </fill>
            </x14:dxf>
          </x14:cfRule>
          <xm:sqref>M10</xm:sqref>
        </x14:conditionalFormatting>
        <x14:conditionalFormatting xmlns:xm="http://schemas.microsoft.com/office/excel/2006/main">
          <x14:cfRule type="expression" priority="38" stopIfTrue="1" id="{7249E91B-93C7-4A73-B63D-9C936DEC95C6}">
            <xm:f>IF('Test Budget'!$AB$85&gt;0,1,0)</xm:f>
            <x14:dxf>
              <fill>
                <patternFill patternType="lightGray">
                  <bgColor rgb="FF92D050"/>
                </patternFill>
              </fill>
            </x14:dxf>
          </x14:cfRule>
          <xm:sqref>N10</xm:sqref>
        </x14:conditionalFormatting>
        <x14:conditionalFormatting xmlns:xm="http://schemas.microsoft.com/office/excel/2006/main">
          <x14:cfRule type="expression" priority="37" stopIfTrue="1" id="{24DC1846-D551-4F57-A11E-08FF46371426}">
            <xm:f>IF('Package Budget'!$F$85&gt;0,1,0)</xm:f>
            <x14:dxf>
              <fill>
                <patternFill patternType="lightGray">
                  <bgColor rgb="FF92D050"/>
                </patternFill>
              </fill>
            </x14:dxf>
          </x14:cfRule>
          <xm:sqref>C14</xm:sqref>
        </x14:conditionalFormatting>
        <x14:conditionalFormatting xmlns:xm="http://schemas.microsoft.com/office/excel/2006/main">
          <x14:cfRule type="expression" priority="36" stopIfTrue="1" id="{4D78F311-22E6-4133-BBD4-BBF7B8950A4B}">
            <xm:f>IF('Package Budget'!$H$85&gt;0,1,0)</xm:f>
            <x14:dxf>
              <fill>
                <patternFill patternType="lightGray">
                  <bgColor rgb="FF92D050"/>
                </patternFill>
              </fill>
            </x14:dxf>
          </x14:cfRule>
          <xm:sqref>D14</xm:sqref>
        </x14:conditionalFormatting>
        <x14:conditionalFormatting xmlns:xm="http://schemas.microsoft.com/office/excel/2006/main">
          <x14:cfRule type="expression" priority="35" stopIfTrue="1" id="{B4F7C389-3E6F-418F-BED3-A33F53FED122}">
            <xm:f>IF('Package Budget'!$J$85&gt;0,1,0)</xm:f>
            <x14:dxf>
              <fill>
                <patternFill patternType="lightGray">
                  <bgColor rgb="FF92D050"/>
                </patternFill>
              </fill>
            </x14:dxf>
          </x14:cfRule>
          <xm:sqref>E14</xm:sqref>
        </x14:conditionalFormatting>
        <x14:conditionalFormatting xmlns:xm="http://schemas.microsoft.com/office/excel/2006/main">
          <x14:cfRule type="expression" priority="34" stopIfTrue="1" id="{68556416-1FDC-403C-8791-D73A6E59C1B3}">
            <xm:f>IF('Package Budget'!$L$85&gt;0,1,0)</xm:f>
            <x14:dxf>
              <fill>
                <patternFill patternType="lightGray">
                  <bgColor rgb="FF92D050"/>
                </patternFill>
              </fill>
            </x14:dxf>
          </x14:cfRule>
          <xm:sqref>F14</xm:sqref>
        </x14:conditionalFormatting>
        <x14:conditionalFormatting xmlns:xm="http://schemas.microsoft.com/office/excel/2006/main">
          <x14:cfRule type="expression" priority="33" stopIfTrue="1" id="{728C0A07-F25B-4E93-A129-BE1C391A7028}">
            <xm:f>IF('Package Budget'!$N$85&gt;0,1,0)</xm:f>
            <x14:dxf>
              <fill>
                <patternFill patternType="lightGray">
                  <bgColor rgb="FF92D050"/>
                </patternFill>
              </fill>
            </x14:dxf>
          </x14:cfRule>
          <xm:sqref>G14</xm:sqref>
        </x14:conditionalFormatting>
        <x14:conditionalFormatting xmlns:xm="http://schemas.microsoft.com/office/excel/2006/main">
          <x14:cfRule type="expression" priority="32" stopIfTrue="1" id="{5E92CDC9-7CDF-475B-9C66-FFD55CBAFB32}">
            <xm:f>IF('Package Budget'!$P$85&gt;0,1,0)</xm:f>
            <x14:dxf>
              <fill>
                <patternFill patternType="lightGray">
                  <bgColor rgb="FF92D050"/>
                </patternFill>
              </fill>
            </x14:dxf>
          </x14:cfRule>
          <xm:sqref>H14</xm:sqref>
        </x14:conditionalFormatting>
        <x14:conditionalFormatting xmlns:xm="http://schemas.microsoft.com/office/excel/2006/main">
          <x14:cfRule type="expression" priority="31" stopIfTrue="1" id="{EC9105B8-49F2-4A0D-B643-35AEA22FB7E1}">
            <xm:f>IF('Package Budget'!$R$85&gt;0,1,0)</xm:f>
            <x14:dxf>
              <fill>
                <patternFill patternType="lightGray">
                  <bgColor rgb="FF92D050"/>
                </patternFill>
              </fill>
            </x14:dxf>
          </x14:cfRule>
          <xm:sqref>I14</xm:sqref>
        </x14:conditionalFormatting>
        <x14:conditionalFormatting xmlns:xm="http://schemas.microsoft.com/office/excel/2006/main">
          <x14:cfRule type="expression" priority="30" stopIfTrue="1" id="{63D8E2CB-A7B9-4281-AE61-201E65B013F6}">
            <xm:f>IF('Package Budget'!$T$85&gt;0,1,0)</xm:f>
            <x14:dxf>
              <fill>
                <patternFill patternType="lightGray">
                  <bgColor rgb="FF92D050"/>
                </patternFill>
              </fill>
            </x14:dxf>
          </x14:cfRule>
          <xm:sqref>J14</xm:sqref>
        </x14:conditionalFormatting>
        <x14:conditionalFormatting xmlns:xm="http://schemas.microsoft.com/office/excel/2006/main">
          <x14:cfRule type="expression" priority="29" stopIfTrue="1" id="{912824CC-E1B6-4BEF-919D-0D26779C1A70}">
            <xm:f>IF('Package Budget'!$V$85&gt;0,1,0)</xm:f>
            <x14:dxf>
              <fill>
                <patternFill patternType="lightGray">
                  <bgColor rgb="FF92D050"/>
                </patternFill>
              </fill>
            </x14:dxf>
          </x14:cfRule>
          <xm:sqref>K14</xm:sqref>
        </x14:conditionalFormatting>
        <x14:conditionalFormatting xmlns:xm="http://schemas.microsoft.com/office/excel/2006/main">
          <x14:cfRule type="expression" priority="28" stopIfTrue="1" id="{338FF407-F037-4B4D-A117-2E4F0B581317}">
            <xm:f>IF('Package Budget'!$X$85&gt;0,1,0)</xm:f>
            <x14:dxf>
              <fill>
                <patternFill patternType="lightGray">
                  <bgColor rgb="FF92D050"/>
                </patternFill>
              </fill>
            </x14:dxf>
          </x14:cfRule>
          <xm:sqref>L14</xm:sqref>
        </x14:conditionalFormatting>
        <x14:conditionalFormatting xmlns:xm="http://schemas.microsoft.com/office/excel/2006/main">
          <x14:cfRule type="expression" priority="27" stopIfTrue="1" id="{2C7DB517-88D4-4E6F-817D-39111DAEA5F7}">
            <xm:f>IF('Package Budget'!$Z$85&gt;0,1,0)</xm:f>
            <x14:dxf>
              <fill>
                <patternFill patternType="lightGray">
                  <bgColor rgb="FF92D050"/>
                </patternFill>
              </fill>
            </x14:dxf>
          </x14:cfRule>
          <xm:sqref>M14</xm:sqref>
        </x14:conditionalFormatting>
        <x14:conditionalFormatting xmlns:xm="http://schemas.microsoft.com/office/excel/2006/main">
          <x14:cfRule type="expression" priority="26" stopIfTrue="1" id="{261947EB-1EE8-4D01-9EC6-E4191E6BC839}">
            <xm:f>IF('Package Budget'!$AB$85&gt;0,1,0)</xm:f>
            <x14:dxf>
              <fill>
                <patternFill patternType="lightGray">
                  <bgColor rgb="FF92D050"/>
                </patternFill>
              </fill>
            </x14:dxf>
          </x14:cfRule>
          <xm:sqref>N14</xm:sqref>
        </x14:conditionalFormatting>
        <x14:conditionalFormatting xmlns:xm="http://schemas.microsoft.com/office/excel/2006/main">
          <x14:cfRule type="expression" priority="25" stopIfTrue="1" id="{6465356D-1459-49A1-94E0-74D8ED3057D9}">
            <xm:f>IF('Promote Budget'!$F$85&gt;0,1,0)</xm:f>
            <x14:dxf>
              <fill>
                <patternFill patternType="lightGray">
                  <bgColor rgb="FF92D050"/>
                </patternFill>
              </fill>
            </x14:dxf>
          </x14:cfRule>
          <xm:sqref>C18</xm:sqref>
        </x14:conditionalFormatting>
        <x14:conditionalFormatting xmlns:xm="http://schemas.microsoft.com/office/excel/2006/main">
          <x14:cfRule type="expression" priority="24" stopIfTrue="1" id="{F49304A9-517E-471D-BD54-C91F48303463}">
            <xm:f>IF('Promote Budget'!$H$85&gt;0,1,0)</xm:f>
            <x14:dxf>
              <fill>
                <patternFill patternType="lightGray">
                  <bgColor rgb="FF92D050"/>
                </patternFill>
              </fill>
            </x14:dxf>
          </x14:cfRule>
          <xm:sqref>D18</xm:sqref>
        </x14:conditionalFormatting>
        <x14:conditionalFormatting xmlns:xm="http://schemas.microsoft.com/office/excel/2006/main">
          <x14:cfRule type="expression" priority="23" stopIfTrue="1" id="{ED0D9D32-7CE5-497D-BB26-177C12EDFB9D}">
            <xm:f>IF('Promote Budget'!$J$85&gt;0,1,0)</xm:f>
            <x14:dxf>
              <fill>
                <patternFill patternType="lightGray">
                  <bgColor rgb="FF92D050"/>
                </patternFill>
              </fill>
            </x14:dxf>
          </x14:cfRule>
          <xm:sqref>E18</xm:sqref>
        </x14:conditionalFormatting>
        <x14:conditionalFormatting xmlns:xm="http://schemas.microsoft.com/office/excel/2006/main">
          <x14:cfRule type="expression" priority="22" stopIfTrue="1" id="{BEE83FD1-5A35-49C4-B9ED-0045F36505DE}">
            <xm:f>IF('Promote Budget'!$L$85&gt;0,1,0)</xm:f>
            <x14:dxf>
              <fill>
                <patternFill patternType="lightGray">
                  <bgColor rgb="FF92D050"/>
                </patternFill>
              </fill>
            </x14:dxf>
          </x14:cfRule>
          <xm:sqref>F18</xm:sqref>
        </x14:conditionalFormatting>
        <x14:conditionalFormatting xmlns:xm="http://schemas.microsoft.com/office/excel/2006/main">
          <x14:cfRule type="expression" priority="21" stopIfTrue="1" id="{AA41F012-A3D2-444A-88A1-0731D728EE09}">
            <xm:f>IF('Promote Budget'!$N$85&gt;0,1,0)</xm:f>
            <x14:dxf>
              <fill>
                <patternFill patternType="lightGray">
                  <bgColor rgb="FF92D050"/>
                </patternFill>
              </fill>
            </x14:dxf>
          </x14:cfRule>
          <xm:sqref>G18</xm:sqref>
        </x14:conditionalFormatting>
        <x14:conditionalFormatting xmlns:xm="http://schemas.microsoft.com/office/excel/2006/main">
          <x14:cfRule type="expression" priority="20" stopIfTrue="1" id="{03367562-4122-46D0-92B5-6443865DE470}">
            <xm:f>IF('Promote Budget'!$P$85&gt;0,1,0)</xm:f>
            <x14:dxf>
              <fill>
                <patternFill patternType="lightGray">
                  <bgColor rgb="FF92D050"/>
                </patternFill>
              </fill>
            </x14:dxf>
          </x14:cfRule>
          <xm:sqref>H18</xm:sqref>
        </x14:conditionalFormatting>
        <x14:conditionalFormatting xmlns:xm="http://schemas.microsoft.com/office/excel/2006/main">
          <x14:cfRule type="expression" priority="19" stopIfTrue="1" id="{51F45C1A-44AB-4213-A2A9-D523AD18D272}">
            <xm:f>IF('Promote Budget'!$R$85&gt;0,1,0)</xm:f>
            <x14:dxf>
              <fill>
                <patternFill patternType="lightGray">
                  <bgColor rgb="FF92D050"/>
                </patternFill>
              </fill>
            </x14:dxf>
          </x14:cfRule>
          <xm:sqref>I18</xm:sqref>
        </x14:conditionalFormatting>
        <x14:conditionalFormatting xmlns:xm="http://schemas.microsoft.com/office/excel/2006/main">
          <x14:cfRule type="expression" priority="18" stopIfTrue="1" id="{71FFCB61-7764-4896-AB9C-E4CF64A8BFD5}">
            <xm:f>IF('Promote Budget'!$T$85&gt;0,1,0)</xm:f>
            <x14:dxf>
              <fill>
                <patternFill patternType="lightGray">
                  <bgColor rgb="FF92D050"/>
                </patternFill>
              </fill>
            </x14:dxf>
          </x14:cfRule>
          <xm:sqref>J18</xm:sqref>
        </x14:conditionalFormatting>
        <x14:conditionalFormatting xmlns:xm="http://schemas.microsoft.com/office/excel/2006/main">
          <x14:cfRule type="expression" priority="17" stopIfTrue="1" id="{FFAC0A47-34BC-4CDD-93D3-FAD12125DCD3}">
            <xm:f>IF('Promote Budget'!$V$85&gt;0,1,0)</xm:f>
            <x14:dxf>
              <fill>
                <patternFill patternType="lightGray">
                  <bgColor rgb="FF92D050"/>
                </patternFill>
              </fill>
            </x14:dxf>
          </x14:cfRule>
          <xm:sqref>K18</xm:sqref>
        </x14:conditionalFormatting>
        <x14:conditionalFormatting xmlns:xm="http://schemas.microsoft.com/office/excel/2006/main">
          <x14:cfRule type="expression" priority="16" stopIfTrue="1" id="{853E80FA-416E-4242-9B94-F3C8E8EF3E47}">
            <xm:f>IF('Promote Budget'!$X$85&gt;0,1,0)</xm:f>
            <x14:dxf>
              <fill>
                <patternFill patternType="lightGray">
                  <bgColor rgb="FF92D050"/>
                </patternFill>
              </fill>
            </x14:dxf>
          </x14:cfRule>
          <xm:sqref>L18</xm:sqref>
        </x14:conditionalFormatting>
        <x14:conditionalFormatting xmlns:xm="http://schemas.microsoft.com/office/excel/2006/main">
          <x14:cfRule type="expression" priority="15" stopIfTrue="1" id="{D328712A-AF78-457D-A59B-7412C6714063}">
            <xm:f>IF('Promote Budget'!$Z$85&gt;0,1,0)</xm:f>
            <x14:dxf>
              <fill>
                <patternFill patternType="lightGray">
                  <bgColor rgb="FF92D050"/>
                </patternFill>
              </fill>
            </x14:dxf>
          </x14:cfRule>
          <xm:sqref>M18</xm:sqref>
        </x14:conditionalFormatting>
        <x14:conditionalFormatting xmlns:xm="http://schemas.microsoft.com/office/excel/2006/main">
          <x14:cfRule type="expression" priority="14" stopIfTrue="1" id="{6271BF90-0F99-483C-9DE9-6837CCFB9E0D}">
            <xm:f>IF('Promote Budget'!$AB$85&gt;0,1,0)</xm:f>
            <x14:dxf>
              <fill>
                <patternFill patternType="lightGray">
                  <bgColor rgb="FF92D050"/>
                </patternFill>
              </fill>
            </x14:dxf>
          </x14:cfRule>
          <xm:sqref>N18</xm:sqref>
        </x14:conditionalFormatting>
        <x14:conditionalFormatting xmlns:xm="http://schemas.microsoft.com/office/excel/2006/main">
          <x14:cfRule type="expression" priority="13" stopIfTrue="1" id="{4CAA695D-07CB-460F-81CA-6B73F87E1CDD}">
            <xm:f>IF('Manage Budget'!$F$85&gt;0,1,0)</xm:f>
            <x14:dxf>
              <fill>
                <patternFill patternType="lightGray">
                  <bgColor rgb="FF92D050"/>
                </patternFill>
              </fill>
            </x14:dxf>
          </x14:cfRule>
          <xm:sqref>C22</xm:sqref>
        </x14:conditionalFormatting>
        <x14:conditionalFormatting xmlns:xm="http://schemas.microsoft.com/office/excel/2006/main">
          <x14:cfRule type="expression" priority="12" stopIfTrue="1" id="{3300EAF3-7A79-4677-B4BD-03D70DACE7F8}">
            <xm:f>IF('Manage Budget'!$H$85&gt;0,1,0)</xm:f>
            <x14:dxf>
              <fill>
                <patternFill patternType="lightGray">
                  <bgColor rgb="FF92D050"/>
                </patternFill>
              </fill>
            </x14:dxf>
          </x14:cfRule>
          <xm:sqref>D22</xm:sqref>
        </x14:conditionalFormatting>
        <x14:conditionalFormatting xmlns:xm="http://schemas.microsoft.com/office/excel/2006/main">
          <x14:cfRule type="expression" priority="11" stopIfTrue="1" id="{A0F3CEE8-85B3-4E89-B422-4297C4B9981A}">
            <xm:f>IF('Manage Budget'!$J$85&gt;0,1,0)</xm:f>
            <x14:dxf>
              <fill>
                <patternFill patternType="lightGray">
                  <bgColor rgb="FF92D050"/>
                </patternFill>
              </fill>
            </x14:dxf>
          </x14:cfRule>
          <xm:sqref>E22</xm:sqref>
        </x14:conditionalFormatting>
        <x14:conditionalFormatting xmlns:xm="http://schemas.microsoft.com/office/excel/2006/main">
          <x14:cfRule type="expression" priority="10" stopIfTrue="1" id="{1635F8DE-EC52-41AA-9E59-93434F4F52D9}">
            <xm:f>IF('Manage Budget'!$L$85&gt;0,1,0)</xm:f>
            <x14:dxf>
              <fill>
                <patternFill patternType="lightGray">
                  <bgColor rgb="FF92D050"/>
                </patternFill>
              </fill>
            </x14:dxf>
          </x14:cfRule>
          <xm:sqref>F22</xm:sqref>
        </x14:conditionalFormatting>
        <x14:conditionalFormatting xmlns:xm="http://schemas.microsoft.com/office/excel/2006/main">
          <x14:cfRule type="expression" priority="9" stopIfTrue="1" id="{A39AEBDF-C42B-4A07-9CD3-2A4E99C6550B}">
            <xm:f>IF('Manage Budget'!$N$85&gt;0,1,0)</xm:f>
            <x14:dxf>
              <fill>
                <patternFill patternType="lightGray">
                  <bgColor rgb="FF92D050"/>
                </patternFill>
              </fill>
            </x14:dxf>
          </x14:cfRule>
          <xm:sqref>G22</xm:sqref>
        </x14:conditionalFormatting>
        <x14:conditionalFormatting xmlns:xm="http://schemas.microsoft.com/office/excel/2006/main">
          <x14:cfRule type="expression" priority="8" stopIfTrue="1" id="{FF43FB50-2D4F-43BD-8D02-B32963C1CF68}">
            <xm:f>IF('Manage Budget'!$P$85&gt;0,1,0)</xm:f>
            <x14:dxf>
              <fill>
                <patternFill patternType="lightGray">
                  <bgColor rgb="FF92D050"/>
                </patternFill>
              </fill>
            </x14:dxf>
          </x14:cfRule>
          <xm:sqref>H22</xm:sqref>
        </x14:conditionalFormatting>
        <x14:conditionalFormatting xmlns:xm="http://schemas.microsoft.com/office/excel/2006/main">
          <x14:cfRule type="expression" priority="7" stopIfTrue="1" id="{6CFACF0A-1391-4CED-AB03-A0D0F489E361}">
            <xm:f>IF('Manage Budget'!$R$85&gt;0,1,0)</xm:f>
            <x14:dxf>
              <fill>
                <patternFill patternType="lightGray">
                  <bgColor rgb="FF92D050"/>
                </patternFill>
              </fill>
            </x14:dxf>
          </x14:cfRule>
          <xm:sqref>I22</xm:sqref>
        </x14:conditionalFormatting>
        <x14:conditionalFormatting xmlns:xm="http://schemas.microsoft.com/office/excel/2006/main">
          <x14:cfRule type="expression" priority="6" stopIfTrue="1" id="{3B28B6A0-6CED-4A27-93C9-BC883307BF6D}">
            <xm:f>IF('Manage Budget'!$T$85&gt;0,1,0)</xm:f>
            <x14:dxf>
              <fill>
                <patternFill patternType="lightGray">
                  <bgColor rgb="FF92D050"/>
                </patternFill>
              </fill>
            </x14:dxf>
          </x14:cfRule>
          <xm:sqref>J22</xm:sqref>
        </x14:conditionalFormatting>
        <x14:conditionalFormatting xmlns:xm="http://schemas.microsoft.com/office/excel/2006/main">
          <x14:cfRule type="expression" priority="5" stopIfTrue="1" id="{F9DAAC48-F5D0-4660-9D67-CA8F04960974}">
            <xm:f>IF('Manage Budget'!$V$85&gt;0,1,0)</xm:f>
            <x14:dxf>
              <fill>
                <patternFill patternType="lightGray">
                  <bgColor rgb="FF92D050"/>
                </patternFill>
              </fill>
            </x14:dxf>
          </x14:cfRule>
          <xm:sqref>K22</xm:sqref>
        </x14:conditionalFormatting>
        <x14:conditionalFormatting xmlns:xm="http://schemas.microsoft.com/office/excel/2006/main">
          <x14:cfRule type="expression" priority="4" stopIfTrue="1" id="{B1639ED5-1E9A-4E30-90C1-3312EEE96570}">
            <xm:f>IF('Manage Budget'!$X$85&gt;0,1,0)</xm:f>
            <x14:dxf>
              <fill>
                <patternFill patternType="lightGray">
                  <bgColor rgb="FF92D050"/>
                </patternFill>
              </fill>
            </x14:dxf>
          </x14:cfRule>
          <xm:sqref>L22</xm:sqref>
        </x14:conditionalFormatting>
        <x14:conditionalFormatting xmlns:xm="http://schemas.microsoft.com/office/excel/2006/main">
          <x14:cfRule type="expression" priority="3" stopIfTrue="1" id="{97EB586F-41FC-4186-B031-F7ED075CEE05}">
            <xm:f>IF('Manage Budget'!$Z$85&gt;0,1,0)</xm:f>
            <x14:dxf>
              <fill>
                <patternFill patternType="lightGray">
                  <bgColor rgb="FF92D050"/>
                </patternFill>
              </fill>
            </x14:dxf>
          </x14:cfRule>
          <xm:sqref>M22</xm:sqref>
        </x14:conditionalFormatting>
        <x14:conditionalFormatting xmlns:xm="http://schemas.microsoft.com/office/excel/2006/main">
          <x14:cfRule type="expression" priority="2" stopIfTrue="1" id="{6AD53497-FFCB-466E-98E0-DF7631D566DA}">
            <xm:f>IF('Manage Budget'!$AB$85&gt;0,1,0)</xm:f>
            <x14:dxf>
              <fill>
                <patternFill patternType="lightGray">
                  <bgColor rgb="FF92D050"/>
                </patternFill>
              </fill>
            </x14:dxf>
          </x14:cfRule>
          <xm:sqref>N22</xm:sqref>
        </x14:conditionalFormatting>
      </x14:conditionalFormatting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pageSetUpPr fitToPage="1"/>
  </sheetPr>
  <dimension ref="A1:H150"/>
  <sheetViews>
    <sheetView workbookViewId="0">
      <selection sqref="A1:F1"/>
    </sheetView>
  </sheetViews>
  <sheetFormatPr defaultRowHeight="11.25" x14ac:dyDescent="0.2"/>
  <cols>
    <col min="1" max="1" width="4.85546875" style="7" bestFit="1" customWidth="1"/>
    <col min="2" max="2" width="55.7109375" style="9" customWidth="1"/>
    <col min="3" max="3" width="4.85546875" style="10" customWidth="1"/>
    <col min="4" max="4" width="4.85546875" style="12" bestFit="1" customWidth="1"/>
    <col min="5" max="5" width="56.42578125" style="9" customWidth="1"/>
    <col min="6" max="6" width="4.85546875" style="11" customWidth="1"/>
    <col min="7" max="7" width="11" style="6" customWidth="1"/>
    <col min="8" max="16384" width="9.140625" style="6"/>
  </cols>
  <sheetData>
    <row r="1" spans="1:8" s="4" customFormat="1" ht="21" customHeight="1" x14ac:dyDescent="0.25">
      <c r="A1" s="757" t="s">
        <v>14</v>
      </c>
      <c r="B1" s="757"/>
      <c r="C1" s="757"/>
      <c r="D1" s="757"/>
      <c r="E1" s="757"/>
      <c r="F1" s="757"/>
      <c r="G1" s="86"/>
      <c r="H1" s="87"/>
    </row>
    <row r="2" spans="1:8" ht="17.25" customHeight="1" x14ac:dyDescent="0.2">
      <c r="A2" s="80" t="s">
        <v>10</v>
      </c>
      <c r="B2" s="82" t="s">
        <v>11</v>
      </c>
      <c r="C2" s="79" t="s">
        <v>12</v>
      </c>
      <c r="D2" s="5" t="s">
        <v>10</v>
      </c>
      <c r="E2" s="81" t="s">
        <v>13</v>
      </c>
      <c r="F2" s="79" t="s">
        <v>12</v>
      </c>
    </row>
    <row r="3" spans="1:8" x14ac:dyDescent="0.2">
      <c r="A3" s="71"/>
      <c r="B3" s="72"/>
      <c r="C3" s="72"/>
      <c r="D3" s="71"/>
      <c r="E3" s="88"/>
      <c r="F3" s="73"/>
    </row>
    <row r="4" spans="1:8" x14ac:dyDescent="0.2">
      <c r="A4" s="71"/>
      <c r="B4" s="72"/>
      <c r="C4" s="72"/>
      <c r="D4" s="71"/>
      <c r="E4" s="88"/>
      <c r="F4" s="73"/>
    </row>
    <row r="5" spans="1:8" x14ac:dyDescent="0.2">
      <c r="A5" s="71"/>
      <c r="B5" s="72"/>
      <c r="C5" s="72"/>
      <c r="D5" s="71"/>
      <c r="E5" s="88"/>
      <c r="F5" s="73"/>
    </row>
    <row r="6" spans="1:8" x14ac:dyDescent="0.2">
      <c r="A6" s="71"/>
      <c r="B6" s="88"/>
      <c r="C6" s="72"/>
      <c r="D6" s="71"/>
      <c r="E6" s="88"/>
      <c r="F6" s="73"/>
    </row>
    <row r="7" spans="1:8" x14ac:dyDescent="0.2">
      <c r="A7" s="71"/>
      <c r="B7" s="72"/>
      <c r="C7" s="72"/>
      <c r="D7" s="71"/>
      <c r="E7" s="88"/>
      <c r="F7" s="73"/>
    </row>
    <row r="8" spans="1:8" x14ac:dyDescent="0.2">
      <c r="A8" s="71"/>
      <c r="B8" s="72"/>
      <c r="C8" s="72"/>
      <c r="D8" s="71"/>
      <c r="E8" s="88"/>
      <c r="F8" s="73"/>
    </row>
    <row r="9" spans="1:8" x14ac:dyDescent="0.2">
      <c r="A9" s="71"/>
      <c r="B9" s="72"/>
      <c r="C9" s="72"/>
      <c r="D9" s="71"/>
      <c r="E9" s="88"/>
      <c r="F9" s="73"/>
    </row>
    <row r="10" spans="1:8" x14ac:dyDescent="0.2">
      <c r="A10" s="71"/>
      <c r="B10" s="72"/>
      <c r="C10" s="72"/>
      <c r="D10" s="71"/>
      <c r="E10" s="88"/>
      <c r="F10" s="73"/>
    </row>
    <row r="11" spans="1:8" x14ac:dyDescent="0.2">
      <c r="A11" s="71"/>
      <c r="B11" s="72"/>
      <c r="C11" s="72"/>
      <c r="D11" s="71"/>
      <c r="E11" s="88"/>
      <c r="F11" s="73"/>
    </row>
    <row r="12" spans="1:8" x14ac:dyDescent="0.2">
      <c r="A12" s="71"/>
      <c r="B12" s="88"/>
      <c r="C12" s="72"/>
      <c r="D12" s="71"/>
      <c r="E12" s="88"/>
      <c r="F12" s="73"/>
    </row>
    <row r="13" spans="1:8" x14ac:dyDescent="0.2">
      <c r="A13" s="71"/>
      <c r="B13" s="72"/>
      <c r="C13" s="72"/>
      <c r="D13" s="71"/>
      <c r="E13" s="72"/>
      <c r="F13" s="73"/>
    </row>
    <row r="14" spans="1:8" x14ac:dyDescent="0.2">
      <c r="A14" s="71"/>
      <c r="B14" s="72"/>
      <c r="C14" s="72"/>
      <c r="D14" s="71"/>
      <c r="E14" s="72"/>
      <c r="F14" s="73"/>
    </row>
    <row r="15" spans="1:8" x14ac:dyDescent="0.2">
      <c r="A15" s="71"/>
      <c r="B15" s="72"/>
      <c r="C15" s="72"/>
      <c r="D15" s="71"/>
      <c r="E15" s="72"/>
      <c r="F15" s="73"/>
    </row>
    <row r="16" spans="1:8" x14ac:dyDescent="0.2">
      <c r="A16" s="71"/>
      <c r="B16" s="88"/>
      <c r="C16" s="72"/>
      <c r="D16" s="71"/>
      <c r="E16" s="88"/>
      <c r="F16" s="73"/>
    </row>
    <row r="17" spans="1:7" x14ac:dyDescent="0.2">
      <c r="A17" s="71"/>
      <c r="B17" s="88"/>
      <c r="C17" s="72"/>
      <c r="D17" s="71"/>
      <c r="E17" s="88"/>
      <c r="F17" s="73"/>
    </row>
    <row r="18" spans="1:7" x14ac:dyDescent="0.2">
      <c r="A18" s="71"/>
      <c r="B18" s="223"/>
      <c r="C18" s="72"/>
      <c r="D18" s="71"/>
      <c r="E18" s="72"/>
      <c r="F18" s="73"/>
    </row>
    <row r="19" spans="1:7" x14ac:dyDescent="0.2">
      <c r="A19" s="71"/>
      <c r="B19" s="88"/>
      <c r="C19" s="72"/>
      <c r="D19" s="71"/>
      <c r="E19" s="72"/>
      <c r="F19" s="73"/>
    </row>
    <row r="20" spans="1:7" x14ac:dyDescent="0.2">
      <c r="A20" s="71"/>
      <c r="B20" s="223"/>
      <c r="C20" s="72"/>
      <c r="D20" s="71"/>
      <c r="E20" s="72"/>
      <c r="F20" s="73"/>
    </row>
    <row r="21" spans="1:7" x14ac:dyDescent="0.2">
      <c r="A21" s="71"/>
      <c r="B21" s="72"/>
      <c r="C21" s="72"/>
      <c r="D21" s="71"/>
      <c r="E21" s="72"/>
      <c r="F21" s="73"/>
    </row>
    <row r="22" spans="1:7" x14ac:dyDescent="0.2">
      <c r="A22" s="71"/>
      <c r="B22" s="72"/>
      <c r="C22" s="72"/>
      <c r="D22" s="71"/>
      <c r="E22" s="72"/>
      <c r="F22" s="73"/>
    </row>
    <row r="23" spans="1:7" x14ac:dyDescent="0.2">
      <c r="A23" s="71"/>
      <c r="B23" s="72"/>
      <c r="C23" s="72"/>
      <c r="D23" s="71"/>
      <c r="E23" s="72"/>
      <c r="F23" s="73"/>
    </row>
    <row r="24" spans="1:7" x14ac:dyDescent="0.2">
      <c r="A24" s="71"/>
      <c r="B24" s="72"/>
      <c r="C24" s="72"/>
      <c r="D24" s="71"/>
      <c r="E24" s="72"/>
      <c r="F24" s="73"/>
    </row>
    <row r="25" spans="1:7" x14ac:dyDescent="0.2">
      <c r="A25" s="71"/>
      <c r="B25" s="72"/>
      <c r="C25" s="72"/>
      <c r="D25" s="71"/>
      <c r="E25" s="72"/>
      <c r="F25" s="73"/>
    </row>
    <row r="26" spans="1:7" x14ac:dyDescent="0.2">
      <c r="A26" s="71"/>
      <c r="B26" s="72"/>
      <c r="C26" s="72"/>
      <c r="D26" s="71"/>
      <c r="E26" s="72"/>
      <c r="F26" s="73"/>
    </row>
    <row r="27" spans="1:7" x14ac:dyDescent="0.2">
      <c r="A27" s="71"/>
      <c r="B27" s="72"/>
      <c r="C27" s="72"/>
      <c r="D27" s="71"/>
      <c r="E27" s="72"/>
      <c r="F27" s="73"/>
    </row>
    <row r="28" spans="1:7" x14ac:dyDescent="0.2">
      <c r="A28" s="71"/>
      <c r="B28" s="72"/>
      <c r="C28" s="72"/>
      <c r="D28" s="71"/>
      <c r="E28" s="72"/>
      <c r="F28" s="73"/>
      <c r="G28" s="303"/>
    </row>
    <row r="29" spans="1:7" x14ac:dyDescent="0.2">
      <c r="A29" s="71"/>
      <c r="B29" s="72"/>
      <c r="C29" s="72"/>
      <c r="D29" s="71"/>
      <c r="E29" s="72"/>
      <c r="F29" s="73"/>
    </row>
    <row r="30" spans="1:7" x14ac:dyDescent="0.2">
      <c r="A30" s="71"/>
      <c r="B30" s="72"/>
      <c r="C30" s="72"/>
      <c r="D30" s="71"/>
      <c r="E30" s="72"/>
      <c r="F30" s="73"/>
    </row>
    <row r="31" spans="1:7" x14ac:dyDescent="0.2">
      <c r="A31" s="71"/>
      <c r="B31" s="72"/>
      <c r="C31" s="72"/>
      <c r="D31" s="71"/>
      <c r="E31" s="72"/>
      <c r="F31" s="73"/>
    </row>
    <row r="32" spans="1:7" x14ac:dyDescent="0.2">
      <c r="A32" s="71"/>
      <c r="B32" s="72"/>
      <c r="C32" s="72"/>
      <c r="D32" s="71"/>
      <c r="E32" s="72"/>
      <c r="F32" s="73"/>
    </row>
    <row r="33" spans="1:6" x14ac:dyDescent="0.2">
      <c r="A33" s="71"/>
      <c r="B33" s="72"/>
      <c r="C33" s="72"/>
      <c r="D33" s="71"/>
      <c r="E33" s="72"/>
      <c r="F33" s="73"/>
    </row>
    <row r="34" spans="1:6" x14ac:dyDescent="0.2">
      <c r="A34" s="71"/>
      <c r="B34" s="72"/>
      <c r="C34" s="72"/>
      <c r="D34" s="71"/>
      <c r="E34" s="72"/>
      <c r="F34" s="73"/>
    </row>
    <row r="35" spans="1:6" x14ac:dyDescent="0.2">
      <c r="A35" s="71"/>
      <c r="B35" s="72"/>
      <c r="C35" s="72"/>
      <c r="D35" s="71"/>
      <c r="E35" s="72"/>
      <c r="F35" s="73"/>
    </row>
    <row r="36" spans="1:6" x14ac:dyDescent="0.2">
      <c r="A36" s="71"/>
      <c r="B36" s="72"/>
      <c r="C36" s="72"/>
      <c r="D36" s="71"/>
      <c r="E36" s="72"/>
      <c r="F36" s="73"/>
    </row>
    <row r="37" spans="1:6" x14ac:dyDescent="0.2">
      <c r="A37" s="71"/>
      <c r="B37" s="72"/>
      <c r="C37" s="72"/>
      <c r="D37" s="71"/>
      <c r="E37" s="72"/>
      <c r="F37" s="73"/>
    </row>
    <row r="38" spans="1:6" x14ac:dyDescent="0.2">
      <c r="A38" s="71"/>
      <c r="B38" s="72"/>
      <c r="C38" s="72"/>
      <c r="D38" s="71"/>
      <c r="E38" s="72"/>
      <c r="F38" s="73"/>
    </row>
    <row r="39" spans="1:6" x14ac:dyDescent="0.2">
      <c r="A39" s="71"/>
      <c r="B39" s="72"/>
      <c r="C39" s="72"/>
      <c r="D39" s="71"/>
      <c r="E39" s="72"/>
      <c r="F39" s="73"/>
    </row>
    <row r="40" spans="1:6" x14ac:dyDescent="0.2">
      <c r="A40" s="74"/>
      <c r="B40" s="72"/>
      <c r="C40" s="72"/>
      <c r="D40" s="71"/>
      <c r="E40" s="72"/>
      <c r="F40" s="73"/>
    </row>
    <row r="41" spans="1:6" x14ac:dyDescent="0.2">
      <c r="A41" s="74"/>
      <c r="B41" s="72"/>
      <c r="C41" s="72"/>
      <c r="D41" s="71"/>
      <c r="E41" s="72"/>
      <c r="F41" s="73"/>
    </row>
    <row r="42" spans="1:6" x14ac:dyDescent="0.2">
      <c r="A42" s="74"/>
      <c r="B42" s="72"/>
      <c r="C42" s="72"/>
      <c r="D42" s="71"/>
      <c r="E42" s="72"/>
      <c r="F42" s="73"/>
    </row>
    <row r="43" spans="1:6" x14ac:dyDescent="0.2">
      <c r="A43" s="74"/>
      <c r="B43" s="72"/>
      <c r="C43" s="72"/>
      <c r="D43" s="71"/>
      <c r="E43" s="72"/>
      <c r="F43" s="73"/>
    </row>
    <row r="44" spans="1:6" x14ac:dyDescent="0.2">
      <c r="A44" s="74"/>
      <c r="B44" s="72"/>
      <c r="C44" s="72"/>
      <c r="D44" s="71"/>
      <c r="E44" s="72"/>
      <c r="F44" s="73"/>
    </row>
    <row r="45" spans="1:6" x14ac:dyDescent="0.2">
      <c r="A45" s="74"/>
      <c r="B45" s="72"/>
      <c r="C45" s="72"/>
      <c r="D45" s="71"/>
      <c r="E45" s="72"/>
      <c r="F45" s="73"/>
    </row>
    <row r="46" spans="1:6" x14ac:dyDescent="0.2">
      <c r="A46" s="75"/>
      <c r="B46" s="72"/>
      <c r="C46" s="72"/>
      <c r="D46" s="76"/>
      <c r="E46" s="72"/>
      <c r="F46" s="73"/>
    </row>
    <row r="47" spans="1:6" x14ac:dyDescent="0.2">
      <c r="A47" s="77"/>
      <c r="B47" s="72"/>
      <c r="C47" s="72"/>
      <c r="D47" s="76"/>
      <c r="E47" s="72"/>
      <c r="F47" s="73"/>
    </row>
    <row r="48" spans="1:6" x14ac:dyDescent="0.2">
      <c r="A48" s="77"/>
      <c r="B48" s="72"/>
      <c r="C48" s="72"/>
      <c r="D48" s="76"/>
      <c r="E48" s="72"/>
      <c r="F48" s="73"/>
    </row>
    <row r="49" spans="1:6" x14ac:dyDescent="0.2">
      <c r="A49" s="77"/>
      <c r="B49" s="72"/>
      <c r="C49" s="72"/>
      <c r="D49" s="76"/>
      <c r="E49" s="72"/>
      <c r="F49" s="73"/>
    </row>
    <row r="50" spans="1:6" x14ac:dyDescent="0.2">
      <c r="A50" s="77"/>
      <c r="B50" s="72"/>
      <c r="C50" s="72"/>
      <c r="D50" s="76"/>
      <c r="E50" s="72"/>
      <c r="F50" s="73"/>
    </row>
    <row r="51" spans="1:6" x14ac:dyDescent="0.2">
      <c r="A51" s="77"/>
      <c r="B51" s="72"/>
      <c r="C51" s="72"/>
      <c r="D51" s="76"/>
      <c r="E51" s="72"/>
      <c r="F51" s="73"/>
    </row>
    <row r="52" spans="1:6" x14ac:dyDescent="0.2">
      <c r="A52" s="77"/>
      <c r="B52" s="72"/>
      <c r="C52" s="72"/>
      <c r="D52" s="76"/>
      <c r="E52" s="72"/>
      <c r="F52" s="73"/>
    </row>
    <row r="53" spans="1:6" x14ac:dyDescent="0.2">
      <c r="A53" s="77"/>
      <c r="B53" s="72"/>
      <c r="C53" s="72"/>
      <c r="D53" s="76"/>
      <c r="E53" s="72"/>
      <c r="F53" s="73"/>
    </row>
    <row r="54" spans="1:6" x14ac:dyDescent="0.2">
      <c r="A54" s="77"/>
      <c r="B54" s="72"/>
      <c r="C54" s="72"/>
      <c r="D54" s="76"/>
      <c r="E54" s="72"/>
      <c r="F54" s="73"/>
    </row>
    <row r="55" spans="1:6" x14ac:dyDescent="0.2">
      <c r="A55" s="77"/>
      <c r="B55" s="72"/>
      <c r="C55" s="72"/>
      <c r="D55" s="76"/>
      <c r="E55" s="72"/>
      <c r="F55" s="73"/>
    </row>
    <row r="56" spans="1:6" x14ac:dyDescent="0.2">
      <c r="A56" s="77"/>
      <c r="B56" s="72"/>
      <c r="C56" s="72"/>
      <c r="D56" s="76"/>
      <c r="E56" s="72"/>
      <c r="F56" s="73"/>
    </row>
    <row r="57" spans="1:6" x14ac:dyDescent="0.2">
      <c r="A57" s="77"/>
      <c r="B57" s="72"/>
      <c r="C57" s="72"/>
      <c r="D57" s="76"/>
      <c r="E57" s="72"/>
      <c r="F57" s="73"/>
    </row>
    <row r="58" spans="1:6" x14ac:dyDescent="0.2">
      <c r="A58" s="77"/>
      <c r="B58" s="72"/>
      <c r="C58" s="72"/>
      <c r="D58" s="76"/>
      <c r="E58" s="72"/>
      <c r="F58" s="73"/>
    </row>
    <row r="59" spans="1:6" x14ac:dyDescent="0.2">
      <c r="A59" s="77"/>
      <c r="B59" s="72"/>
      <c r="C59" s="72"/>
      <c r="D59" s="76"/>
      <c r="E59" s="72"/>
      <c r="F59" s="73"/>
    </row>
    <row r="60" spans="1:6" x14ac:dyDescent="0.2">
      <c r="A60" s="77"/>
      <c r="B60" s="72"/>
      <c r="C60" s="72"/>
      <c r="D60" s="76"/>
      <c r="E60" s="72"/>
      <c r="F60" s="73"/>
    </row>
    <row r="61" spans="1:6" x14ac:dyDescent="0.2">
      <c r="A61" s="77"/>
      <c r="B61" s="72"/>
      <c r="C61" s="72"/>
      <c r="D61" s="76"/>
      <c r="E61" s="72"/>
      <c r="F61" s="73"/>
    </row>
    <row r="62" spans="1:6" x14ac:dyDescent="0.2">
      <c r="A62" s="77"/>
      <c r="B62" s="72"/>
      <c r="C62" s="72"/>
      <c r="D62" s="76"/>
      <c r="E62" s="72"/>
      <c r="F62" s="73"/>
    </row>
    <row r="63" spans="1:6" x14ac:dyDescent="0.2">
      <c r="A63" s="77"/>
      <c r="B63" s="72"/>
      <c r="C63" s="72"/>
      <c r="D63" s="76"/>
      <c r="E63" s="72"/>
      <c r="F63" s="73"/>
    </row>
    <row r="64" spans="1:6" x14ac:dyDescent="0.2">
      <c r="A64" s="77"/>
      <c r="B64" s="72"/>
      <c r="C64" s="72"/>
      <c r="D64" s="76"/>
      <c r="E64" s="72"/>
      <c r="F64" s="73"/>
    </row>
    <row r="65" spans="1:6" x14ac:dyDescent="0.2">
      <c r="A65" s="77"/>
      <c r="B65" s="72"/>
      <c r="C65" s="72"/>
      <c r="D65" s="76"/>
      <c r="E65" s="72"/>
      <c r="F65" s="73"/>
    </row>
    <row r="66" spans="1:6" x14ac:dyDescent="0.2">
      <c r="A66" s="77"/>
      <c r="B66" s="72"/>
      <c r="C66" s="72"/>
      <c r="D66" s="76"/>
      <c r="E66" s="72"/>
      <c r="F66" s="73"/>
    </row>
    <row r="67" spans="1:6" x14ac:dyDescent="0.2">
      <c r="A67" s="77"/>
      <c r="B67" s="72"/>
      <c r="C67" s="72"/>
      <c r="D67" s="76"/>
      <c r="E67" s="72"/>
      <c r="F67" s="73"/>
    </row>
    <row r="68" spans="1:6" x14ac:dyDescent="0.2">
      <c r="A68" s="77"/>
      <c r="B68" s="72"/>
      <c r="C68" s="72"/>
      <c r="D68" s="76"/>
      <c r="E68" s="72"/>
      <c r="F68" s="73"/>
    </row>
    <row r="69" spans="1:6" x14ac:dyDescent="0.2">
      <c r="A69" s="77"/>
      <c r="B69" s="72"/>
      <c r="C69" s="72"/>
      <c r="D69" s="76"/>
      <c r="E69" s="72"/>
      <c r="F69" s="73"/>
    </row>
    <row r="70" spans="1:6" x14ac:dyDescent="0.2">
      <c r="A70" s="77"/>
      <c r="B70" s="72"/>
      <c r="C70" s="72"/>
      <c r="D70" s="76"/>
      <c r="E70" s="72"/>
      <c r="F70" s="73"/>
    </row>
    <row r="71" spans="1:6" x14ac:dyDescent="0.2">
      <c r="A71" s="77"/>
      <c r="B71" s="72"/>
      <c r="C71" s="72"/>
      <c r="D71" s="76"/>
      <c r="E71" s="72"/>
      <c r="F71" s="73"/>
    </row>
    <row r="72" spans="1:6" x14ac:dyDescent="0.2">
      <c r="A72" s="77"/>
      <c r="B72" s="72"/>
      <c r="C72" s="72"/>
      <c r="D72" s="76"/>
      <c r="E72" s="72"/>
      <c r="F72" s="73"/>
    </row>
    <row r="73" spans="1:6" x14ac:dyDescent="0.2">
      <c r="A73" s="77"/>
      <c r="B73" s="72"/>
      <c r="C73" s="72"/>
      <c r="D73" s="76"/>
      <c r="E73" s="72"/>
      <c r="F73" s="73"/>
    </row>
    <row r="74" spans="1:6" x14ac:dyDescent="0.2">
      <c r="A74" s="77"/>
      <c r="B74" s="72"/>
      <c r="C74" s="72"/>
      <c r="D74" s="76"/>
      <c r="E74" s="72"/>
      <c r="F74" s="73"/>
    </row>
    <row r="75" spans="1:6" x14ac:dyDescent="0.2">
      <c r="A75" s="77"/>
      <c r="B75" s="72"/>
      <c r="C75" s="72"/>
      <c r="D75" s="76"/>
      <c r="E75" s="72"/>
      <c r="F75" s="73"/>
    </row>
    <row r="76" spans="1:6" x14ac:dyDescent="0.2">
      <c r="A76" s="77"/>
      <c r="B76" s="72"/>
      <c r="C76" s="72"/>
      <c r="D76" s="76"/>
      <c r="E76" s="72"/>
      <c r="F76" s="73"/>
    </row>
    <row r="77" spans="1:6" x14ac:dyDescent="0.2">
      <c r="A77" s="77"/>
      <c r="B77" s="72"/>
      <c r="C77" s="72"/>
      <c r="D77" s="76"/>
      <c r="E77" s="72"/>
      <c r="F77" s="73"/>
    </row>
    <row r="78" spans="1:6" x14ac:dyDescent="0.2">
      <c r="A78" s="77"/>
      <c r="B78" s="72"/>
      <c r="C78" s="72"/>
      <c r="D78" s="76"/>
      <c r="E78" s="72"/>
      <c r="F78" s="73"/>
    </row>
    <row r="79" spans="1:6" x14ac:dyDescent="0.2">
      <c r="A79" s="77"/>
      <c r="B79" s="72"/>
      <c r="C79" s="72"/>
      <c r="D79" s="76"/>
      <c r="E79" s="72"/>
      <c r="F79" s="73"/>
    </row>
    <row r="80" spans="1:6" x14ac:dyDescent="0.2">
      <c r="A80" s="77"/>
      <c r="B80" s="72"/>
      <c r="C80" s="72"/>
      <c r="D80" s="76"/>
      <c r="E80" s="72"/>
      <c r="F80" s="73"/>
    </row>
    <row r="81" spans="1:6" x14ac:dyDescent="0.2">
      <c r="A81" s="77"/>
      <c r="B81" s="72"/>
      <c r="C81" s="72"/>
      <c r="D81" s="76"/>
      <c r="E81" s="72"/>
      <c r="F81" s="73"/>
    </row>
    <row r="82" spans="1:6" x14ac:dyDescent="0.2">
      <c r="A82" s="77"/>
      <c r="B82" s="72"/>
      <c r="C82" s="72"/>
      <c r="D82" s="76"/>
      <c r="E82" s="72"/>
      <c r="F82" s="73"/>
    </row>
    <row r="83" spans="1:6" x14ac:dyDescent="0.2">
      <c r="A83" s="77"/>
      <c r="B83" s="72"/>
      <c r="C83" s="72"/>
      <c r="D83" s="76"/>
      <c r="E83" s="72"/>
      <c r="F83" s="73"/>
    </row>
    <row r="84" spans="1:6" x14ac:dyDescent="0.2">
      <c r="A84" s="77"/>
      <c r="B84" s="72"/>
      <c r="C84" s="72"/>
      <c r="D84" s="76"/>
      <c r="E84" s="72"/>
      <c r="F84" s="73"/>
    </row>
    <row r="85" spans="1:6" x14ac:dyDescent="0.2">
      <c r="A85" s="77"/>
      <c r="B85" s="72"/>
      <c r="C85" s="72"/>
      <c r="D85" s="76"/>
      <c r="E85" s="72"/>
      <c r="F85" s="73"/>
    </row>
    <row r="86" spans="1:6" x14ac:dyDescent="0.2">
      <c r="A86" s="77"/>
      <c r="B86" s="72"/>
      <c r="C86" s="72"/>
      <c r="D86" s="76"/>
      <c r="E86" s="72"/>
      <c r="F86" s="73"/>
    </row>
    <row r="87" spans="1:6" x14ac:dyDescent="0.2">
      <c r="A87" s="77"/>
      <c r="B87" s="72"/>
      <c r="C87" s="72"/>
      <c r="D87" s="76"/>
      <c r="E87" s="72"/>
      <c r="F87" s="73"/>
    </row>
    <row r="88" spans="1:6" x14ac:dyDescent="0.2">
      <c r="A88" s="77"/>
      <c r="B88" s="72"/>
      <c r="C88" s="72"/>
      <c r="D88" s="76"/>
      <c r="E88" s="72"/>
      <c r="F88" s="73"/>
    </row>
    <row r="89" spans="1:6" x14ac:dyDescent="0.2">
      <c r="A89" s="77"/>
      <c r="B89" s="72"/>
      <c r="C89" s="72"/>
      <c r="D89" s="76"/>
      <c r="E89" s="72"/>
      <c r="F89" s="73"/>
    </row>
    <row r="90" spans="1:6" x14ac:dyDescent="0.2">
      <c r="A90" s="77"/>
      <c r="B90" s="72"/>
      <c r="C90" s="72"/>
      <c r="D90" s="76"/>
      <c r="E90" s="72"/>
      <c r="F90" s="73"/>
    </row>
    <row r="91" spans="1:6" x14ac:dyDescent="0.2">
      <c r="A91" s="77"/>
      <c r="B91" s="72"/>
      <c r="C91" s="72"/>
      <c r="D91" s="76"/>
      <c r="E91" s="72"/>
      <c r="F91" s="73"/>
    </row>
    <row r="92" spans="1:6" x14ac:dyDescent="0.2">
      <c r="A92" s="77"/>
      <c r="B92" s="72"/>
      <c r="C92" s="72"/>
      <c r="D92" s="76"/>
      <c r="E92" s="72"/>
      <c r="F92" s="73"/>
    </row>
    <row r="93" spans="1:6" x14ac:dyDescent="0.2">
      <c r="A93" s="77"/>
      <c r="B93" s="72"/>
      <c r="C93" s="72"/>
      <c r="D93" s="76"/>
      <c r="E93" s="72"/>
      <c r="F93" s="73"/>
    </row>
    <row r="94" spans="1:6" x14ac:dyDescent="0.2">
      <c r="A94" s="77"/>
      <c r="B94" s="72"/>
      <c r="C94" s="72"/>
      <c r="D94" s="76"/>
      <c r="E94" s="72"/>
      <c r="F94" s="73"/>
    </row>
    <row r="95" spans="1:6" x14ac:dyDescent="0.2">
      <c r="A95" s="77"/>
      <c r="B95" s="72"/>
      <c r="C95" s="72"/>
      <c r="D95" s="76"/>
      <c r="E95" s="72"/>
      <c r="F95" s="73"/>
    </row>
    <row r="96" spans="1:6" x14ac:dyDescent="0.2">
      <c r="A96" s="77"/>
      <c r="B96" s="78"/>
      <c r="C96" s="78"/>
      <c r="D96" s="76"/>
      <c r="E96" s="78"/>
      <c r="F96" s="79"/>
    </row>
    <row r="97" spans="1:6" x14ac:dyDescent="0.2">
      <c r="A97" s="77"/>
      <c r="B97" s="78"/>
      <c r="C97" s="78"/>
      <c r="D97" s="76"/>
      <c r="E97" s="78"/>
      <c r="F97" s="79"/>
    </row>
    <row r="98" spans="1:6" x14ac:dyDescent="0.2">
      <c r="A98" s="77"/>
      <c r="B98" s="78"/>
      <c r="C98" s="78"/>
      <c r="D98" s="76"/>
      <c r="E98" s="78"/>
      <c r="F98" s="79"/>
    </row>
    <row r="99" spans="1:6" x14ac:dyDescent="0.2">
      <c r="A99" s="77"/>
      <c r="B99" s="78"/>
      <c r="C99" s="78"/>
      <c r="D99" s="76"/>
      <c r="E99" s="78"/>
      <c r="F99" s="79"/>
    </row>
    <row r="100" spans="1:6" x14ac:dyDescent="0.2">
      <c r="A100" s="77"/>
      <c r="B100" s="78"/>
      <c r="C100" s="78"/>
      <c r="D100" s="76"/>
      <c r="E100" s="78"/>
      <c r="F100" s="79"/>
    </row>
    <row r="101" spans="1:6" x14ac:dyDescent="0.2">
      <c r="A101" s="77"/>
      <c r="B101" s="78"/>
      <c r="C101" s="78"/>
      <c r="D101" s="76"/>
      <c r="E101" s="78"/>
      <c r="F101" s="79"/>
    </row>
    <row r="102" spans="1:6" x14ac:dyDescent="0.2">
      <c r="A102" s="77"/>
      <c r="B102" s="78"/>
      <c r="C102" s="78"/>
      <c r="D102" s="76"/>
      <c r="E102" s="78"/>
      <c r="F102" s="79"/>
    </row>
    <row r="103" spans="1:6" x14ac:dyDescent="0.2">
      <c r="A103" s="77"/>
      <c r="B103" s="78"/>
      <c r="C103" s="78"/>
      <c r="D103" s="76"/>
      <c r="E103" s="78"/>
      <c r="F103" s="79"/>
    </row>
    <row r="104" spans="1:6" x14ac:dyDescent="0.2">
      <c r="A104" s="77"/>
      <c r="B104" s="78"/>
      <c r="C104" s="78"/>
      <c r="D104" s="76"/>
      <c r="E104" s="78"/>
      <c r="F104" s="79"/>
    </row>
    <row r="105" spans="1:6" x14ac:dyDescent="0.2">
      <c r="A105" s="77"/>
      <c r="B105" s="78"/>
      <c r="C105" s="78"/>
      <c r="D105" s="76"/>
      <c r="E105" s="78"/>
      <c r="F105" s="79"/>
    </row>
    <row r="106" spans="1:6" x14ac:dyDescent="0.2">
      <c r="A106" s="77"/>
      <c r="B106" s="78"/>
      <c r="C106" s="78"/>
      <c r="D106" s="76"/>
      <c r="E106" s="78"/>
      <c r="F106" s="79"/>
    </row>
    <row r="107" spans="1:6" x14ac:dyDescent="0.2">
      <c r="A107" s="77"/>
      <c r="B107" s="78"/>
      <c r="C107" s="78"/>
      <c r="D107" s="76"/>
      <c r="E107" s="78"/>
      <c r="F107" s="79"/>
    </row>
    <row r="108" spans="1:6" x14ac:dyDescent="0.2">
      <c r="A108" s="77"/>
      <c r="B108" s="78"/>
      <c r="C108" s="78"/>
      <c r="D108" s="76"/>
      <c r="E108" s="78"/>
      <c r="F108" s="79"/>
    </row>
    <row r="109" spans="1:6" x14ac:dyDescent="0.2">
      <c r="A109" s="77"/>
      <c r="B109" s="78"/>
      <c r="C109" s="78"/>
      <c r="D109" s="76"/>
      <c r="E109" s="78"/>
      <c r="F109" s="79"/>
    </row>
    <row r="110" spans="1:6" x14ac:dyDescent="0.2">
      <c r="A110" s="77"/>
      <c r="B110" s="78"/>
      <c r="C110" s="78"/>
      <c r="D110" s="76"/>
      <c r="E110" s="78"/>
      <c r="F110" s="79"/>
    </row>
    <row r="111" spans="1:6" x14ac:dyDescent="0.2">
      <c r="A111" s="77"/>
      <c r="B111" s="77"/>
      <c r="C111" s="77"/>
      <c r="D111" s="76"/>
      <c r="E111" s="77"/>
      <c r="F111" s="77"/>
    </row>
    <row r="112" spans="1:6" x14ac:dyDescent="0.2">
      <c r="A112" s="77"/>
      <c r="B112" s="77"/>
      <c r="C112" s="77"/>
      <c r="D112" s="76"/>
      <c r="E112" s="77"/>
      <c r="F112" s="77"/>
    </row>
    <row r="113" spans="1:6" x14ac:dyDescent="0.2">
      <c r="A113" s="77"/>
      <c r="B113" s="77"/>
      <c r="C113" s="77"/>
      <c r="D113" s="76"/>
      <c r="E113" s="77"/>
      <c r="F113" s="77"/>
    </row>
    <row r="114" spans="1:6" x14ac:dyDescent="0.2">
      <c r="A114" s="77"/>
      <c r="B114" s="77"/>
      <c r="C114" s="77"/>
      <c r="D114" s="76"/>
      <c r="E114" s="77"/>
      <c r="F114" s="77"/>
    </row>
    <row r="115" spans="1:6" x14ac:dyDescent="0.2">
      <c r="A115" s="77"/>
      <c r="B115" s="77"/>
      <c r="C115" s="77"/>
      <c r="D115" s="76"/>
      <c r="E115" s="77"/>
      <c r="F115" s="77"/>
    </row>
    <row r="116" spans="1:6" x14ac:dyDescent="0.2">
      <c r="A116" s="77"/>
      <c r="B116" s="77"/>
      <c r="C116" s="77"/>
      <c r="D116" s="76"/>
      <c r="E116" s="77"/>
      <c r="F116" s="77"/>
    </row>
    <row r="117" spans="1:6" x14ac:dyDescent="0.2">
      <c r="A117" s="77"/>
      <c r="B117" s="77"/>
      <c r="C117" s="77"/>
      <c r="D117" s="76"/>
      <c r="E117" s="77"/>
      <c r="F117" s="77"/>
    </row>
    <row r="118" spans="1:6" x14ac:dyDescent="0.2">
      <c r="A118" s="77"/>
      <c r="B118" s="77"/>
      <c r="C118" s="77"/>
      <c r="D118" s="76"/>
      <c r="E118" s="77"/>
      <c r="F118" s="77"/>
    </row>
    <row r="119" spans="1:6" x14ac:dyDescent="0.2">
      <c r="A119" s="77"/>
      <c r="B119" s="77"/>
      <c r="C119" s="77"/>
      <c r="D119" s="76"/>
      <c r="E119" s="77"/>
      <c r="F119" s="77"/>
    </row>
    <row r="120" spans="1:6" x14ac:dyDescent="0.2">
      <c r="A120" s="77"/>
      <c r="B120" s="77"/>
      <c r="C120" s="77"/>
      <c r="D120" s="76"/>
      <c r="E120" s="77"/>
      <c r="F120" s="77"/>
    </row>
    <row r="121" spans="1:6" x14ac:dyDescent="0.2">
      <c r="A121" s="77"/>
      <c r="B121" s="77"/>
      <c r="C121" s="77"/>
      <c r="D121" s="76"/>
      <c r="E121" s="77"/>
      <c r="F121" s="77"/>
    </row>
    <row r="122" spans="1:6" x14ac:dyDescent="0.2">
      <c r="A122" s="77"/>
      <c r="B122" s="77"/>
      <c r="C122" s="77"/>
      <c r="D122" s="76"/>
      <c r="E122" s="77"/>
      <c r="F122" s="77"/>
    </row>
    <row r="123" spans="1:6" x14ac:dyDescent="0.2">
      <c r="A123" s="77"/>
      <c r="B123" s="77"/>
      <c r="C123" s="77"/>
      <c r="D123" s="76"/>
      <c r="E123" s="77"/>
      <c r="F123" s="77"/>
    </row>
    <row r="124" spans="1:6" x14ac:dyDescent="0.2">
      <c r="A124" s="77"/>
      <c r="B124" s="77"/>
      <c r="C124" s="77"/>
      <c r="D124" s="76"/>
      <c r="E124" s="77"/>
      <c r="F124" s="77"/>
    </row>
    <row r="125" spans="1:6" x14ac:dyDescent="0.2">
      <c r="A125" s="77"/>
      <c r="B125" s="77"/>
      <c r="C125" s="77"/>
      <c r="D125" s="76"/>
      <c r="E125" s="77"/>
      <c r="F125" s="77"/>
    </row>
    <row r="126" spans="1:6" x14ac:dyDescent="0.2">
      <c r="A126" s="77"/>
      <c r="B126" s="77"/>
      <c r="C126" s="77"/>
      <c r="D126" s="76"/>
      <c r="E126" s="77"/>
      <c r="F126" s="77"/>
    </row>
    <row r="127" spans="1:6" x14ac:dyDescent="0.2">
      <c r="A127" s="77"/>
      <c r="B127" s="77"/>
      <c r="C127" s="77"/>
      <c r="D127" s="76"/>
      <c r="E127" s="77"/>
      <c r="F127" s="77"/>
    </row>
    <row r="128" spans="1:6" x14ac:dyDescent="0.2">
      <c r="A128" s="77"/>
      <c r="B128" s="77"/>
      <c r="C128" s="77"/>
      <c r="D128" s="76"/>
      <c r="E128" s="77"/>
      <c r="F128" s="77"/>
    </row>
    <row r="129" spans="1:6" x14ac:dyDescent="0.2">
      <c r="A129" s="77"/>
      <c r="B129" s="77"/>
      <c r="C129" s="77"/>
      <c r="D129" s="76"/>
      <c r="E129" s="77"/>
      <c r="F129" s="77"/>
    </row>
    <row r="130" spans="1:6" x14ac:dyDescent="0.2">
      <c r="A130" s="77"/>
      <c r="B130" s="77"/>
      <c r="C130" s="77"/>
      <c r="D130" s="76"/>
      <c r="E130" s="77"/>
      <c r="F130" s="77"/>
    </row>
    <row r="131" spans="1:6" x14ac:dyDescent="0.2">
      <c r="A131" s="77"/>
      <c r="B131" s="77"/>
      <c r="C131" s="77"/>
      <c r="D131" s="76"/>
      <c r="E131" s="77"/>
      <c r="F131" s="77"/>
    </row>
    <row r="132" spans="1:6" x14ac:dyDescent="0.2">
      <c r="A132" s="77"/>
      <c r="B132" s="77"/>
      <c r="C132" s="77"/>
      <c r="D132" s="76"/>
      <c r="E132" s="77"/>
      <c r="F132" s="77"/>
    </row>
    <row r="133" spans="1:6" x14ac:dyDescent="0.2">
      <c r="A133" s="77"/>
      <c r="B133" s="77"/>
      <c r="C133" s="77"/>
      <c r="D133" s="76"/>
      <c r="E133" s="77"/>
      <c r="F133" s="77"/>
    </row>
    <row r="134" spans="1:6" x14ac:dyDescent="0.2">
      <c r="A134" s="77"/>
      <c r="B134" s="77"/>
      <c r="C134" s="77"/>
      <c r="D134" s="76"/>
      <c r="E134" s="77"/>
      <c r="F134" s="77"/>
    </row>
    <row r="135" spans="1:6" x14ac:dyDescent="0.2">
      <c r="A135" s="77"/>
      <c r="B135" s="77"/>
      <c r="C135" s="77"/>
      <c r="D135" s="76"/>
      <c r="E135" s="77"/>
      <c r="F135" s="77"/>
    </row>
    <row r="136" spans="1:6" x14ac:dyDescent="0.2">
      <c r="A136" s="77"/>
      <c r="B136" s="77"/>
      <c r="C136" s="77"/>
      <c r="D136" s="76"/>
      <c r="E136" s="77"/>
      <c r="F136" s="77"/>
    </row>
    <row r="137" spans="1:6" x14ac:dyDescent="0.2">
      <c r="A137" s="77"/>
      <c r="B137" s="77"/>
      <c r="C137" s="77"/>
      <c r="D137" s="76"/>
      <c r="E137" s="77"/>
      <c r="F137" s="77"/>
    </row>
    <row r="138" spans="1:6" x14ac:dyDescent="0.2">
      <c r="A138" s="77"/>
      <c r="B138" s="77"/>
      <c r="C138" s="77"/>
      <c r="D138" s="76"/>
      <c r="E138" s="77"/>
      <c r="F138" s="77"/>
    </row>
    <row r="139" spans="1:6" x14ac:dyDescent="0.2">
      <c r="A139" s="77"/>
      <c r="B139" s="77"/>
      <c r="C139" s="77"/>
      <c r="D139" s="76"/>
      <c r="E139" s="77"/>
      <c r="F139" s="77"/>
    </row>
    <row r="140" spans="1:6" x14ac:dyDescent="0.2">
      <c r="A140" s="77"/>
      <c r="B140" s="77"/>
      <c r="C140" s="77"/>
      <c r="D140" s="76"/>
      <c r="E140" s="77"/>
      <c r="F140" s="77"/>
    </row>
    <row r="141" spans="1:6" x14ac:dyDescent="0.2">
      <c r="A141" s="77"/>
      <c r="B141" s="77"/>
      <c r="C141" s="77"/>
      <c r="D141" s="76"/>
      <c r="E141" s="77"/>
      <c r="F141" s="77"/>
    </row>
    <row r="142" spans="1:6" x14ac:dyDescent="0.2">
      <c r="A142" s="77"/>
      <c r="B142" s="77"/>
      <c r="C142" s="77"/>
      <c r="D142" s="76"/>
      <c r="E142" s="77"/>
      <c r="F142" s="77"/>
    </row>
    <row r="143" spans="1:6" x14ac:dyDescent="0.2">
      <c r="A143" s="77"/>
      <c r="B143" s="77"/>
      <c r="C143" s="77"/>
      <c r="D143" s="76"/>
      <c r="E143" s="77"/>
      <c r="F143" s="77"/>
    </row>
    <row r="144" spans="1:6" x14ac:dyDescent="0.2">
      <c r="A144" s="77"/>
      <c r="B144" s="77"/>
      <c r="C144" s="77"/>
      <c r="D144" s="76"/>
      <c r="E144" s="77"/>
      <c r="F144" s="77"/>
    </row>
    <row r="145" spans="1:6" x14ac:dyDescent="0.2">
      <c r="A145" s="77"/>
      <c r="B145" s="77"/>
      <c r="C145" s="77"/>
      <c r="D145" s="76"/>
      <c r="E145" s="77"/>
      <c r="F145" s="77"/>
    </row>
    <row r="146" spans="1:6" x14ac:dyDescent="0.2">
      <c r="A146" s="6"/>
      <c r="B146" s="6"/>
      <c r="C146" s="6"/>
      <c r="D146" s="8"/>
      <c r="E146" s="6"/>
      <c r="F146" s="6"/>
    </row>
    <row r="147" spans="1:6" x14ac:dyDescent="0.2">
      <c r="A147" s="6"/>
      <c r="B147" s="6"/>
      <c r="C147" s="6"/>
      <c r="D147" s="8"/>
      <c r="E147" s="6"/>
      <c r="F147" s="6"/>
    </row>
    <row r="148" spans="1:6" x14ac:dyDescent="0.2">
      <c r="A148" s="6"/>
      <c r="B148" s="6"/>
      <c r="C148" s="6"/>
      <c r="D148" s="8"/>
      <c r="E148" s="6"/>
      <c r="F148" s="6"/>
    </row>
    <row r="149" spans="1:6" x14ac:dyDescent="0.2">
      <c r="A149" s="6"/>
      <c r="B149" s="6"/>
      <c r="C149" s="6"/>
      <c r="D149" s="8"/>
      <c r="E149" s="6"/>
      <c r="F149" s="6"/>
    </row>
    <row r="150" spans="1:6" x14ac:dyDescent="0.2">
      <c r="A150" s="6"/>
      <c r="B150" s="6"/>
      <c r="C150" s="6"/>
      <c r="D150" s="8"/>
      <c r="E150" s="6"/>
      <c r="F150" s="6"/>
    </row>
  </sheetData>
  <sheetProtection formatColumns="0"/>
  <mergeCells count="1">
    <mergeCell ref="A1:F1"/>
  </mergeCells>
  <phoneticPr fontId="46" type="noConversion"/>
  <conditionalFormatting sqref="B3:B6">
    <cfRule type="cellIs" dxfId="0" priority="3" stopIfTrue="1" operator="equal">
      <formula>"Please complete checklist and enter your name at the bottom."</formula>
    </cfRule>
  </conditionalFormatting>
  <pageMargins left="0.7" right="0.7" top="0.75" bottom="0.75" header="0.3" footer="0.3"/>
  <pageSetup scale="93" fitToHeight="10"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pageSetUpPr fitToPage="1"/>
  </sheetPr>
  <dimension ref="A1:P75"/>
  <sheetViews>
    <sheetView zoomScaleNormal="100" workbookViewId="0">
      <selection activeCell="P27" sqref="P27"/>
    </sheetView>
  </sheetViews>
  <sheetFormatPr defaultColWidth="8.85546875" defaultRowHeight="15" x14ac:dyDescent="0.25"/>
  <cols>
    <col min="1" max="1" width="4.28515625" style="571" customWidth="1"/>
    <col min="2" max="2" width="30.140625" style="571" customWidth="1"/>
    <col min="3" max="3" width="2.140625" style="571" customWidth="1"/>
    <col min="4" max="10" width="11.28515625" style="429" customWidth="1"/>
    <col min="11" max="15" width="11.28515625" style="573" customWidth="1"/>
    <col min="16" max="16384" width="8.85546875" style="571"/>
  </cols>
  <sheetData>
    <row r="1" spans="1:15" ht="23.25" x14ac:dyDescent="0.35">
      <c r="A1" s="570" t="s">
        <v>147</v>
      </c>
      <c r="D1" s="572"/>
    </row>
    <row r="2" spans="1:15" x14ac:dyDescent="0.25">
      <c r="A2" s="574" t="s">
        <v>148</v>
      </c>
      <c r="D2" s="572"/>
    </row>
    <row r="3" spans="1:15" x14ac:dyDescent="0.25">
      <c r="A3" s="574"/>
      <c r="D3" s="572"/>
    </row>
    <row r="4" spans="1:15" x14ac:dyDescent="0.25">
      <c r="A4" s="574"/>
      <c r="D4" s="572"/>
    </row>
    <row r="5" spans="1:15" ht="15.75" thickBot="1" x14ac:dyDescent="0.3">
      <c r="D5" s="572"/>
    </row>
    <row r="6" spans="1:15" ht="16.5" thickBot="1" x14ac:dyDescent="0.3">
      <c r="B6" s="575" t="s">
        <v>155</v>
      </c>
      <c r="C6" s="576"/>
      <c r="D6" s="704" t="s">
        <v>201</v>
      </c>
      <c r="E6" s="705"/>
      <c r="F6" s="705"/>
      <c r="G6" s="705"/>
      <c r="H6" s="706"/>
      <c r="J6" s="577"/>
    </row>
    <row r="7" spans="1:15" ht="13.5" customHeight="1" thickBot="1" x14ac:dyDescent="0.3">
      <c r="B7" s="578"/>
      <c r="C7" s="576"/>
    </row>
    <row r="8" spans="1:15" ht="16.5" customHeight="1" thickBot="1" x14ac:dyDescent="0.3">
      <c r="B8" s="575" t="s">
        <v>180</v>
      </c>
      <c r="C8" s="579"/>
      <c r="D8" s="713" t="s">
        <v>202</v>
      </c>
      <c r="E8" s="714"/>
      <c r="F8" s="714"/>
      <c r="G8" s="714"/>
      <c r="H8" s="715"/>
    </row>
    <row r="9" spans="1:15" ht="6.75" customHeight="1" thickBot="1" x14ac:dyDescent="0.3">
      <c r="B9" s="578"/>
      <c r="C9" s="576"/>
    </row>
    <row r="10" spans="1:15" x14ac:dyDescent="0.25">
      <c r="B10" s="580" t="s">
        <v>57</v>
      </c>
      <c r="C10" s="581"/>
      <c r="D10" s="716" t="s">
        <v>203</v>
      </c>
      <c r="E10" s="717"/>
      <c r="F10" s="717"/>
      <c r="G10" s="717"/>
      <c r="H10" s="718"/>
    </row>
    <row r="11" spans="1:15" x14ac:dyDescent="0.25">
      <c r="B11" s="578"/>
      <c r="C11" s="576"/>
      <c r="D11" s="719"/>
      <c r="E11" s="720"/>
      <c r="F11" s="720"/>
      <c r="G11" s="720"/>
      <c r="H11" s="721"/>
    </row>
    <row r="12" spans="1:15" x14ac:dyDescent="0.25">
      <c r="B12" s="578"/>
      <c r="C12" s="576"/>
      <c r="D12" s="719"/>
      <c r="E12" s="720"/>
      <c r="F12" s="720"/>
      <c r="G12" s="720"/>
      <c r="H12" s="721"/>
    </row>
    <row r="13" spans="1:15" ht="15.75" thickBot="1" x14ac:dyDescent="0.3">
      <c r="B13" s="578"/>
      <c r="C13" s="576"/>
      <c r="D13" s="722"/>
      <c r="E13" s="723"/>
      <c r="F13" s="723"/>
      <c r="G13" s="723"/>
      <c r="H13" s="724"/>
    </row>
    <row r="14" spans="1:15" x14ac:dyDescent="0.25">
      <c r="B14" s="578"/>
      <c r="C14" s="576"/>
    </row>
    <row r="15" spans="1:15" ht="15.75" thickBot="1" x14ac:dyDescent="0.3">
      <c r="B15" s="578"/>
      <c r="C15" s="576"/>
    </row>
    <row r="16" spans="1:15" ht="16.5" customHeight="1" thickBot="1" x14ac:dyDescent="0.3">
      <c r="B16" s="725" t="s">
        <v>112</v>
      </c>
      <c r="C16" s="582"/>
      <c r="D16" s="583" t="s">
        <v>45</v>
      </c>
      <c r="E16" s="584" t="s">
        <v>46</v>
      </c>
      <c r="F16" s="584" t="s">
        <v>47</v>
      </c>
      <c r="G16" s="584" t="s">
        <v>48</v>
      </c>
      <c r="H16" s="584" t="s">
        <v>49</v>
      </c>
      <c r="I16" s="584" t="s">
        <v>50</v>
      </c>
      <c r="J16" s="584" t="s">
        <v>51</v>
      </c>
      <c r="K16" s="584" t="s">
        <v>52</v>
      </c>
      <c r="L16" s="584" t="s">
        <v>53</v>
      </c>
      <c r="M16" s="584" t="s">
        <v>54</v>
      </c>
      <c r="N16" s="584" t="s">
        <v>55</v>
      </c>
      <c r="O16" s="585" t="s">
        <v>56</v>
      </c>
    </row>
    <row r="17" spans="1:16" ht="16.5" customHeight="1" thickBot="1" x14ac:dyDescent="0.3">
      <c r="A17" s="586"/>
      <c r="B17" s="725"/>
      <c r="C17" s="582"/>
      <c r="D17" s="690">
        <v>42964</v>
      </c>
      <c r="E17" s="690">
        <v>42995</v>
      </c>
      <c r="F17" s="690">
        <v>43025</v>
      </c>
      <c r="G17" s="690">
        <v>43056</v>
      </c>
      <c r="H17" s="690">
        <v>43086</v>
      </c>
      <c r="I17" s="690">
        <v>43117</v>
      </c>
      <c r="J17" s="690">
        <v>43148</v>
      </c>
      <c r="K17" s="690">
        <v>43176</v>
      </c>
      <c r="L17" s="690">
        <v>43207</v>
      </c>
      <c r="M17" s="690">
        <v>43237</v>
      </c>
      <c r="N17" s="690">
        <v>43268</v>
      </c>
      <c r="O17" s="691">
        <v>43298</v>
      </c>
    </row>
    <row r="18" spans="1:16" ht="15.75" thickBot="1" x14ac:dyDescent="0.3">
      <c r="B18" s="578"/>
      <c r="C18" s="576"/>
    </row>
    <row r="19" spans="1:16" ht="15.75" customHeight="1" thickBot="1" x14ac:dyDescent="0.3">
      <c r="B19" s="707" t="s">
        <v>113</v>
      </c>
      <c r="C19" s="587"/>
      <c r="D19" s="708" t="s">
        <v>114</v>
      </c>
      <c r="E19" s="709"/>
      <c r="F19" s="709"/>
      <c r="G19" s="709"/>
      <c r="H19" s="710" t="s">
        <v>115</v>
      </c>
      <c r="I19" s="709"/>
      <c r="J19" s="709"/>
      <c r="K19" s="711"/>
      <c r="L19" s="709" t="s">
        <v>116</v>
      </c>
      <c r="M19" s="709"/>
      <c r="N19" s="709"/>
      <c r="O19" s="712"/>
    </row>
    <row r="20" spans="1:16" ht="15.75" customHeight="1" thickBot="1" x14ac:dyDescent="0.3">
      <c r="A20" s="586"/>
      <c r="B20" s="707"/>
      <c r="C20" s="587"/>
      <c r="D20" s="368" t="s">
        <v>117</v>
      </c>
      <c r="E20" s="369" t="s">
        <v>118</v>
      </c>
      <c r="F20" s="369" t="s">
        <v>119</v>
      </c>
      <c r="G20" s="369" t="s">
        <v>120</v>
      </c>
      <c r="H20" s="370" t="s">
        <v>117</v>
      </c>
      <c r="I20" s="369" t="s">
        <v>118</v>
      </c>
      <c r="J20" s="369" t="s">
        <v>119</v>
      </c>
      <c r="K20" s="371" t="s">
        <v>120</v>
      </c>
      <c r="L20" s="369" t="s">
        <v>117</v>
      </c>
      <c r="M20" s="369" t="s">
        <v>118</v>
      </c>
      <c r="N20" s="369" t="s">
        <v>119</v>
      </c>
      <c r="O20" s="372" t="s">
        <v>120</v>
      </c>
    </row>
    <row r="21" spans="1:16" x14ac:dyDescent="0.25">
      <c r="B21" s="578"/>
      <c r="C21" s="576"/>
    </row>
    <row r="22" spans="1:16" ht="15.75" thickBot="1" x14ac:dyDescent="0.3">
      <c r="B22" s="578"/>
      <c r="C22" s="576"/>
    </row>
    <row r="23" spans="1:16" ht="16.5" thickBot="1" x14ac:dyDescent="0.3">
      <c r="B23" s="588" t="s">
        <v>153</v>
      </c>
      <c r="C23" s="589"/>
      <c r="D23" s="590" t="s">
        <v>156</v>
      </c>
      <c r="E23" s="591"/>
      <c r="F23" s="592"/>
      <c r="K23" s="429"/>
      <c r="P23" s="573"/>
    </row>
    <row r="24" spans="1:16" x14ac:dyDescent="0.25">
      <c r="B24" s="593"/>
      <c r="C24" s="594"/>
      <c r="D24" s="374" t="s">
        <v>3</v>
      </c>
      <c r="E24" s="375"/>
      <c r="F24" s="376"/>
      <c r="K24" s="429"/>
      <c r="P24" s="573"/>
    </row>
    <row r="25" spans="1:16" x14ac:dyDescent="0.25">
      <c r="B25" s="586"/>
      <c r="C25" s="586"/>
      <c r="D25" s="377" t="s">
        <v>150</v>
      </c>
      <c r="E25" s="373"/>
      <c r="F25" s="378"/>
      <c r="K25" s="429"/>
      <c r="P25" s="573"/>
    </row>
    <row r="26" spans="1:16" x14ac:dyDescent="0.25">
      <c r="B26" s="586"/>
      <c r="C26" s="586"/>
      <c r="D26" s="377" t="s">
        <v>151</v>
      </c>
      <c r="E26" s="463"/>
      <c r="F26" s="378"/>
      <c r="K26" s="429"/>
      <c r="P26" s="573"/>
    </row>
    <row r="27" spans="1:16" x14ac:dyDescent="0.25">
      <c r="B27" s="586"/>
      <c r="C27" s="586"/>
      <c r="D27" s="377" t="s">
        <v>28</v>
      </c>
      <c r="E27" s="373"/>
      <c r="F27" s="378"/>
      <c r="K27" s="429"/>
      <c r="P27" s="573"/>
    </row>
    <row r="28" spans="1:16" x14ac:dyDescent="0.25">
      <c r="B28" s="586"/>
      <c r="C28" s="586"/>
      <c r="D28" s="377" t="s">
        <v>2</v>
      </c>
      <c r="E28" s="373"/>
      <c r="F28" s="378"/>
      <c r="K28" s="429"/>
      <c r="P28" s="573"/>
    </row>
    <row r="29" spans="1:16" x14ac:dyDescent="0.25">
      <c r="B29" s="586"/>
      <c r="C29" s="586"/>
      <c r="D29" s="377" t="s">
        <v>154</v>
      </c>
      <c r="E29" s="373"/>
      <c r="F29" s="378"/>
      <c r="K29" s="429"/>
      <c r="P29" s="573"/>
    </row>
    <row r="30" spans="1:16" x14ac:dyDescent="0.25">
      <c r="B30" s="586"/>
      <c r="C30" s="586"/>
      <c r="D30" s="377" t="s">
        <v>26</v>
      </c>
      <c r="E30" s="373"/>
      <c r="F30" s="378"/>
      <c r="K30" s="429"/>
      <c r="P30" s="573"/>
    </row>
    <row r="31" spans="1:16" x14ac:dyDescent="0.25">
      <c r="B31" s="586"/>
      <c r="C31" s="586"/>
      <c r="D31" s="377" t="s">
        <v>27</v>
      </c>
      <c r="E31" s="373"/>
      <c r="F31" s="378"/>
      <c r="K31" s="429"/>
      <c r="P31" s="573"/>
    </row>
    <row r="32" spans="1:16" x14ac:dyDescent="0.25">
      <c r="B32" s="586"/>
      <c r="C32" s="586"/>
      <c r="D32" s="377" t="s">
        <v>152</v>
      </c>
      <c r="E32" s="373"/>
      <c r="F32" s="378"/>
      <c r="K32" s="429"/>
      <c r="P32" s="573"/>
    </row>
    <row r="33" spans="2:16" x14ac:dyDescent="0.25">
      <c r="B33" s="586"/>
      <c r="C33" s="586"/>
      <c r="D33" s="389" t="s">
        <v>149</v>
      </c>
      <c r="E33" s="390"/>
      <c r="F33" s="391"/>
      <c r="K33" s="429"/>
      <c r="P33" s="573"/>
    </row>
    <row r="34" spans="2:16" x14ac:dyDescent="0.25">
      <c r="B34" s="586"/>
      <c r="C34" s="586"/>
      <c r="D34" s="428" t="s">
        <v>204</v>
      </c>
      <c r="F34" s="430"/>
      <c r="K34" s="429"/>
      <c r="P34" s="573"/>
    </row>
    <row r="35" spans="2:16" x14ac:dyDescent="0.25">
      <c r="B35" s="586"/>
      <c r="C35" s="586"/>
      <c r="D35" s="428" t="s">
        <v>205</v>
      </c>
      <c r="F35" s="430"/>
      <c r="K35" s="429"/>
      <c r="P35" s="573"/>
    </row>
    <row r="36" spans="2:16" x14ac:dyDescent="0.25">
      <c r="B36" s="586"/>
      <c r="C36" s="586"/>
      <c r="D36" s="428"/>
      <c r="F36" s="430"/>
      <c r="K36" s="429"/>
      <c r="P36" s="573"/>
    </row>
    <row r="37" spans="2:16" x14ac:dyDescent="0.25">
      <c r="B37" s="586"/>
      <c r="C37" s="586"/>
      <c r="D37" s="428"/>
      <c r="F37" s="430"/>
      <c r="K37" s="429"/>
      <c r="P37" s="573"/>
    </row>
    <row r="38" spans="2:16" ht="15.75" thickBot="1" x14ac:dyDescent="0.3">
      <c r="B38" s="586"/>
      <c r="C38" s="586"/>
      <c r="D38" s="431"/>
      <c r="E38" s="432"/>
      <c r="F38" s="433"/>
      <c r="K38" s="429"/>
      <c r="P38" s="573"/>
    </row>
    <row r="39" spans="2:16" x14ac:dyDescent="0.25">
      <c r="B39" s="586"/>
      <c r="C39" s="586"/>
      <c r="D39" s="595"/>
      <c r="K39" s="429"/>
      <c r="P39" s="573"/>
    </row>
    <row r="40" spans="2:16" x14ac:dyDescent="0.25">
      <c r="B40" s="586"/>
      <c r="C40" s="586"/>
      <c r="D40" s="595"/>
      <c r="K40" s="429"/>
      <c r="P40" s="573"/>
    </row>
    <row r="41" spans="2:16" x14ac:dyDescent="0.25">
      <c r="B41" s="586"/>
      <c r="C41" s="586"/>
      <c r="D41" s="595"/>
      <c r="K41" s="429"/>
      <c r="P41" s="573"/>
    </row>
    <row r="42" spans="2:16" x14ac:dyDescent="0.25">
      <c r="B42" s="586"/>
      <c r="C42" s="586"/>
      <c r="D42" s="595"/>
      <c r="K42" s="429"/>
      <c r="P42" s="573"/>
    </row>
    <row r="43" spans="2:16" x14ac:dyDescent="0.25">
      <c r="B43" s="586"/>
      <c r="C43" s="586"/>
      <c r="D43" s="595"/>
      <c r="K43" s="429"/>
      <c r="P43" s="573"/>
    </row>
    <row r="44" spans="2:16" x14ac:dyDescent="0.25">
      <c r="B44" s="586"/>
      <c r="C44" s="586"/>
      <c r="D44" s="595"/>
      <c r="K44" s="429"/>
      <c r="P44" s="573"/>
    </row>
    <row r="45" spans="2:16" x14ac:dyDescent="0.25">
      <c r="B45" s="586"/>
      <c r="C45" s="586"/>
      <c r="D45" s="595"/>
      <c r="K45" s="429"/>
      <c r="P45" s="573"/>
    </row>
    <row r="46" spans="2:16" x14ac:dyDescent="0.25">
      <c r="B46" s="586"/>
      <c r="C46" s="586"/>
      <c r="D46" s="595"/>
      <c r="K46" s="429"/>
      <c r="P46" s="573"/>
    </row>
    <row r="47" spans="2:16" x14ac:dyDescent="0.25">
      <c r="B47" s="586"/>
      <c r="C47" s="586"/>
      <c r="D47" s="595"/>
      <c r="K47" s="429"/>
      <c r="P47" s="573"/>
    </row>
    <row r="48" spans="2:16" x14ac:dyDescent="0.25">
      <c r="B48" s="586"/>
      <c r="C48" s="586"/>
      <c r="D48" s="595"/>
      <c r="K48" s="429"/>
      <c r="P48" s="573"/>
    </row>
    <row r="49" spans="2:16" x14ac:dyDescent="0.25">
      <c r="B49" s="586"/>
      <c r="C49" s="586"/>
      <c r="D49" s="595"/>
      <c r="K49" s="429"/>
      <c r="P49" s="573"/>
    </row>
    <row r="50" spans="2:16" x14ac:dyDescent="0.25">
      <c r="B50" s="586"/>
      <c r="C50" s="586"/>
      <c r="D50" s="595"/>
      <c r="K50" s="429"/>
      <c r="P50" s="573"/>
    </row>
    <row r="51" spans="2:16" x14ac:dyDescent="0.25">
      <c r="B51" s="586"/>
      <c r="C51" s="586"/>
      <c r="D51" s="595"/>
      <c r="K51" s="429"/>
      <c r="P51" s="573"/>
    </row>
    <row r="52" spans="2:16" x14ac:dyDescent="0.25">
      <c r="B52" s="586"/>
      <c r="C52" s="586"/>
      <c r="D52" s="595"/>
      <c r="K52" s="429"/>
      <c r="P52" s="573"/>
    </row>
    <row r="53" spans="2:16" x14ac:dyDescent="0.25">
      <c r="B53" s="586"/>
      <c r="C53" s="586"/>
      <c r="D53" s="595"/>
      <c r="K53" s="429"/>
      <c r="P53" s="573"/>
    </row>
    <row r="54" spans="2:16" x14ac:dyDescent="0.25">
      <c r="B54" s="586"/>
      <c r="C54" s="586"/>
      <c r="D54" s="595"/>
      <c r="K54" s="429"/>
      <c r="P54" s="573"/>
    </row>
    <row r="55" spans="2:16" x14ac:dyDescent="0.25">
      <c r="B55" s="586"/>
      <c r="C55" s="586"/>
      <c r="D55" s="595"/>
      <c r="K55" s="429"/>
      <c r="P55" s="573"/>
    </row>
    <row r="56" spans="2:16" x14ac:dyDescent="0.25">
      <c r="B56" s="586"/>
      <c r="C56" s="586"/>
      <c r="D56" s="595"/>
      <c r="K56" s="429"/>
      <c r="P56" s="573"/>
    </row>
    <row r="57" spans="2:16" x14ac:dyDescent="0.25">
      <c r="B57" s="586"/>
      <c r="C57" s="586"/>
      <c r="D57" s="595"/>
      <c r="K57" s="429"/>
      <c r="P57" s="573"/>
    </row>
    <row r="58" spans="2:16" x14ac:dyDescent="0.25">
      <c r="B58" s="586"/>
      <c r="C58" s="586"/>
      <c r="D58" s="595"/>
      <c r="K58" s="429"/>
      <c r="P58" s="573"/>
    </row>
    <row r="59" spans="2:16" x14ac:dyDescent="0.25">
      <c r="B59" s="586"/>
      <c r="C59" s="586"/>
      <c r="D59" s="595"/>
      <c r="K59" s="429"/>
      <c r="P59" s="573"/>
    </row>
    <row r="60" spans="2:16" x14ac:dyDescent="0.25">
      <c r="B60" s="586"/>
      <c r="C60" s="586"/>
      <c r="D60" s="595"/>
      <c r="K60" s="429"/>
      <c r="P60" s="573"/>
    </row>
    <row r="61" spans="2:16" x14ac:dyDescent="0.25">
      <c r="B61" s="586"/>
      <c r="C61" s="586"/>
      <c r="D61" s="595"/>
      <c r="K61" s="429"/>
      <c r="P61" s="573"/>
    </row>
    <row r="62" spans="2:16" x14ac:dyDescent="0.25">
      <c r="B62" s="586"/>
      <c r="C62" s="586"/>
      <c r="D62" s="595"/>
      <c r="K62" s="429"/>
      <c r="P62" s="573"/>
    </row>
    <row r="63" spans="2:16" x14ac:dyDescent="0.25">
      <c r="B63" s="586"/>
      <c r="C63" s="586"/>
      <c r="D63" s="595"/>
      <c r="K63" s="429"/>
      <c r="P63" s="573"/>
    </row>
    <row r="64" spans="2:16" x14ac:dyDescent="0.25">
      <c r="B64" s="586"/>
      <c r="C64" s="586"/>
      <c r="D64" s="595"/>
      <c r="K64" s="429"/>
      <c r="P64" s="573"/>
    </row>
    <row r="65" spans="2:16" x14ac:dyDescent="0.25">
      <c r="B65" s="586"/>
      <c r="C65" s="586"/>
      <c r="D65" s="595"/>
      <c r="K65" s="429"/>
      <c r="P65" s="573"/>
    </row>
    <row r="66" spans="2:16" x14ac:dyDescent="0.25">
      <c r="B66" s="586"/>
      <c r="C66" s="586"/>
      <c r="D66" s="595"/>
      <c r="K66" s="429"/>
      <c r="P66" s="573"/>
    </row>
    <row r="67" spans="2:16" x14ac:dyDescent="0.25">
      <c r="B67" s="586"/>
      <c r="C67" s="586"/>
      <c r="D67" s="595"/>
      <c r="K67" s="429"/>
      <c r="P67" s="573"/>
    </row>
    <row r="68" spans="2:16" x14ac:dyDescent="0.25">
      <c r="B68" s="586"/>
      <c r="C68" s="586"/>
      <c r="D68" s="595"/>
      <c r="K68" s="429"/>
      <c r="P68" s="573"/>
    </row>
    <row r="69" spans="2:16" x14ac:dyDescent="0.25">
      <c r="B69" s="586"/>
      <c r="C69" s="586"/>
      <c r="D69" s="595"/>
      <c r="K69" s="429"/>
      <c r="P69" s="573"/>
    </row>
    <row r="70" spans="2:16" x14ac:dyDescent="0.25">
      <c r="B70" s="586"/>
      <c r="C70" s="586"/>
      <c r="D70" s="595"/>
      <c r="K70" s="429"/>
      <c r="P70" s="573"/>
    </row>
    <row r="71" spans="2:16" x14ac:dyDescent="0.25">
      <c r="B71" s="586"/>
      <c r="C71" s="586"/>
      <c r="D71" s="595"/>
      <c r="K71" s="429"/>
      <c r="P71" s="573"/>
    </row>
    <row r="72" spans="2:16" x14ac:dyDescent="0.25">
      <c r="B72" s="586"/>
      <c r="C72" s="586"/>
      <c r="D72" s="595"/>
      <c r="K72" s="429"/>
      <c r="P72" s="573"/>
    </row>
    <row r="73" spans="2:16" x14ac:dyDescent="0.25">
      <c r="B73" s="586"/>
      <c r="C73" s="586"/>
      <c r="D73" s="595"/>
      <c r="K73" s="429"/>
      <c r="P73" s="573"/>
    </row>
    <row r="74" spans="2:16" x14ac:dyDescent="0.25">
      <c r="B74" s="586"/>
      <c r="C74" s="586"/>
      <c r="D74" s="595"/>
      <c r="K74" s="429"/>
      <c r="P74" s="573"/>
    </row>
    <row r="75" spans="2:16" x14ac:dyDescent="0.25">
      <c r="B75" s="586"/>
      <c r="C75" s="586"/>
      <c r="D75" s="595"/>
      <c r="K75" s="429"/>
      <c r="P75" s="573"/>
    </row>
  </sheetData>
  <sheetProtection formatCells="0" formatColumns="0" formatRows="0"/>
  <mergeCells count="8">
    <mergeCell ref="D6:H6"/>
    <mergeCell ref="B19:B20"/>
    <mergeCell ref="D19:G19"/>
    <mergeCell ref="H19:K19"/>
    <mergeCell ref="L19:O19"/>
    <mergeCell ref="D8:H8"/>
    <mergeCell ref="D10:H13"/>
    <mergeCell ref="B16:B17"/>
  </mergeCells>
  <pageMargins left="0.7" right="0.7" top="0.75" bottom="0.75" header="0.3" footer="0.3"/>
  <pageSetup scale="92" orientation="landscape" r:id="rId1"/>
  <legacy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C6"/>
  <sheetViews>
    <sheetView workbookViewId="0">
      <selection activeCell="B14" sqref="B14"/>
    </sheetView>
  </sheetViews>
  <sheetFormatPr defaultRowHeight="15" x14ac:dyDescent="0.25"/>
  <cols>
    <col min="1" max="1" width="10.7109375" style="83" bestFit="1" customWidth="1"/>
    <col min="2" max="16384" width="9.140625" style="83"/>
  </cols>
  <sheetData>
    <row r="1" spans="1:3" ht="21" x14ac:dyDescent="0.35">
      <c r="A1" s="142" t="s">
        <v>38</v>
      </c>
    </row>
    <row r="3" spans="1:3" x14ac:dyDescent="0.25">
      <c r="A3" s="83" t="s">
        <v>199</v>
      </c>
    </row>
    <row r="4" spans="1:3" x14ac:dyDescent="0.25">
      <c r="A4" s="141">
        <v>41446</v>
      </c>
    </row>
    <row r="6" spans="1:3" x14ac:dyDescent="0.25">
      <c r="A6" s="83" t="s">
        <v>41</v>
      </c>
      <c r="C6" s="83" t="s">
        <v>42</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pageSetUpPr fitToPage="1"/>
  </sheetPr>
  <dimension ref="A1:G57"/>
  <sheetViews>
    <sheetView topLeftCell="A4" zoomScaleNormal="100" workbookViewId="0">
      <selection activeCell="G20" sqref="G20"/>
    </sheetView>
  </sheetViews>
  <sheetFormatPr defaultRowHeight="15" x14ac:dyDescent="0.25"/>
  <cols>
    <col min="1" max="1" width="5.7109375" style="128" customWidth="1"/>
    <col min="2" max="2" width="24.28515625" style="597" customWidth="1"/>
    <col min="3" max="3" width="39" style="128" customWidth="1"/>
    <col min="4" max="5" width="16.5703125" style="597" customWidth="1"/>
    <col min="6" max="6" width="17.42578125" style="128" customWidth="1"/>
    <col min="7" max="7" width="21" style="128" customWidth="1"/>
    <col min="8" max="8" width="16.5703125" style="128" customWidth="1"/>
    <col min="9" max="9" width="19.7109375" style="128" customWidth="1"/>
    <col min="10" max="16384" width="9.140625" style="128"/>
  </cols>
  <sheetData>
    <row r="1" spans="1:7" ht="21" x14ac:dyDescent="0.35">
      <c r="A1" s="596" t="s">
        <v>35</v>
      </c>
    </row>
    <row r="2" spans="1:7" x14ac:dyDescent="0.25">
      <c r="A2" s="598" t="s">
        <v>36</v>
      </c>
    </row>
    <row r="3" spans="1:7" x14ac:dyDescent="0.25">
      <c r="B3" s="599"/>
    </row>
    <row r="4" spans="1:7" x14ac:dyDescent="0.25">
      <c r="B4" s="599"/>
    </row>
    <row r="5" spans="1:7" ht="15.75" thickBot="1" x14ac:dyDescent="0.3"/>
    <row r="6" spans="1:7" x14ac:dyDescent="0.25">
      <c r="B6" s="726" t="s">
        <v>40</v>
      </c>
      <c r="C6" s="727"/>
      <c r="D6" s="727"/>
      <c r="E6" s="728"/>
    </row>
    <row r="7" spans="1:7" ht="15.75" thickBot="1" x14ac:dyDescent="0.3">
      <c r="B7" s="600" t="s">
        <v>64</v>
      </c>
      <c r="C7" s="600" t="s">
        <v>29</v>
      </c>
      <c r="D7" s="601" t="s">
        <v>173</v>
      </c>
      <c r="E7" s="601" t="s">
        <v>174</v>
      </c>
    </row>
    <row r="8" spans="1:7" ht="33.75" customHeight="1" x14ac:dyDescent="0.25">
      <c r="B8" s="434" t="s">
        <v>60</v>
      </c>
      <c r="C8" s="435" t="s">
        <v>224</v>
      </c>
      <c r="D8" s="436">
        <v>500</v>
      </c>
      <c r="E8" s="464">
        <f>VLOOKUP($C8,'Launch Budget'!$B$9:$AD$60,29,FALSE)</f>
        <v>17</v>
      </c>
    </row>
    <row r="9" spans="1:7" ht="33.75" customHeight="1" x14ac:dyDescent="0.25">
      <c r="B9" s="437" t="s">
        <v>61</v>
      </c>
      <c r="C9" s="438" t="s">
        <v>223</v>
      </c>
      <c r="D9" s="439">
        <v>400</v>
      </c>
      <c r="E9" s="465">
        <f>VLOOKUP($C9,'Launch Budget'!$B$9:$AD$60,29,FALSE)</f>
        <v>14</v>
      </c>
    </row>
    <row r="10" spans="1:7" ht="33.75" customHeight="1" x14ac:dyDescent="0.25">
      <c r="B10" s="440" t="s">
        <v>62</v>
      </c>
      <c r="C10" s="441" t="s">
        <v>225</v>
      </c>
      <c r="D10" s="442">
        <v>300</v>
      </c>
      <c r="E10" s="466">
        <f>VLOOKUP($C10,'Launch Budget'!$B$9:$AD$60,29,FALSE)</f>
        <v>24</v>
      </c>
    </row>
    <row r="11" spans="1:7" ht="33.75" customHeight="1" x14ac:dyDescent="0.25">
      <c r="B11" s="437" t="s">
        <v>200</v>
      </c>
      <c r="C11" s="438" t="s">
        <v>226</v>
      </c>
      <c r="D11" s="439">
        <v>450</v>
      </c>
      <c r="E11" s="465">
        <f>VLOOKUP($C11,'Launch Budget'!$B$9:$AD$60,29,FALSE)</f>
        <v>2</v>
      </c>
    </row>
    <row r="12" spans="1:7" ht="33.75" customHeight="1" x14ac:dyDescent="0.25">
      <c r="B12" s="440" t="s">
        <v>63</v>
      </c>
      <c r="C12" s="443" t="s">
        <v>227</v>
      </c>
      <c r="D12" s="442">
        <v>600</v>
      </c>
      <c r="E12" s="466">
        <f>VLOOKUP($C12,'Launch Budget'!$B$9:$AD$60,29,FALSE)</f>
        <v>5</v>
      </c>
    </row>
    <row r="13" spans="1:7" x14ac:dyDescent="0.25">
      <c r="B13" s="444"/>
      <c r="C13" s="445" t="s">
        <v>228</v>
      </c>
      <c r="D13" s="469">
        <v>400</v>
      </c>
      <c r="E13" s="467">
        <f>VLOOKUP($C13,'Launch Budget'!$B$9:$AD$60,29,FALSE)</f>
        <v>25</v>
      </c>
    </row>
    <row r="14" spans="1:7" x14ac:dyDescent="0.25">
      <c r="B14" s="444"/>
      <c r="C14" s="445" t="s">
        <v>65</v>
      </c>
      <c r="D14" s="469"/>
      <c r="E14" s="467">
        <f>VLOOKUP($C14,'Launch Budget'!$B$9:$AD$60,29,FALSE)</f>
        <v>0</v>
      </c>
    </row>
    <row r="15" spans="1:7" x14ac:dyDescent="0.25">
      <c r="B15" s="444"/>
      <c r="C15" s="445" t="s">
        <v>66</v>
      </c>
      <c r="D15" s="469"/>
      <c r="E15" s="467">
        <f>VLOOKUP($C15,'Launch Budget'!$B$9:$AD$60,29,FALSE)</f>
        <v>0</v>
      </c>
    </row>
    <row r="16" spans="1:7" x14ac:dyDescent="0.25">
      <c r="B16" s="444"/>
      <c r="C16" s="445" t="s">
        <v>67</v>
      </c>
      <c r="D16" s="469"/>
      <c r="E16" s="467">
        <f>VLOOKUP($C16,'Launch Budget'!$B$9:$AD$60,29,FALSE)</f>
        <v>0</v>
      </c>
    </row>
    <row r="17" spans="2:5" x14ac:dyDescent="0.25">
      <c r="B17" s="444"/>
      <c r="C17" s="445" t="s">
        <v>68</v>
      </c>
      <c r="D17" s="469"/>
      <c r="E17" s="467">
        <f>VLOOKUP($C17,'Launch Budget'!$B$9:$AD$60,29,FALSE)</f>
        <v>0</v>
      </c>
    </row>
    <row r="18" spans="2:5" x14ac:dyDescent="0.25">
      <c r="B18" s="444"/>
      <c r="C18" s="445" t="s">
        <v>69</v>
      </c>
      <c r="D18" s="469"/>
      <c r="E18" s="467">
        <f>VLOOKUP($C18,'Launch Budget'!$B$9:$AD$60,29,FALSE)</f>
        <v>0</v>
      </c>
    </row>
    <row r="19" spans="2:5" x14ac:dyDescent="0.25">
      <c r="B19" s="444"/>
      <c r="C19" s="445" t="s">
        <v>70</v>
      </c>
      <c r="D19" s="469"/>
      <c r="E19" s="467">
        <f>VLOOKUP($C19,'Launch Budget'!$B$9:$AD$60,29,FALSE)</f>
        <v>0</v>
      </c>
    </row>
    <row r="20" spans="2:5" x14ac:dyDescent="0.25">
      <c r="B20" s="444"/>
      <c r="C20" s="445" t="s">
        <v>71</v>
      </c>
      <c r="D20" s="469"/>
      <c r="E20" s="467">
        <f>VLOOKUP($C20,'Launch Budget'!$B$9:$AD$60,29,FALSE)</f>
        <v>0</v>
      </c>
    </row>
    <row r="21" spans="2:5" x14ac:dyDescent="0.25">
      <c r="B21" s="444"/>
      <c r="C21" s="445" t="s">
        <v>72</v>
      </c>
      <c r="D21" s="469"/>
      <c r="E21" s="467">
        <f>VLOOKUP($C21,'Launch Budget'!$B$9:$AD$60,29,FALSE)</f>
        <v>0</v>
      </c>
    </row>
    <row r="22" spans="2:5" x14ac:dyDescent="0.25">
      <c r="B22" s="444"/>
      <c r="C22" s="445" t="s">
        <v>73</v>
      </c>
      <c r="D22" s="469"/>
      <c r="E22" s="467">
        <f>VLOOKUP($C22,'Launch Budget'!$B$9:$AD$60,29,FALSE)</f>
        <v>0</v>
      </c>
    </row>
    <row r="23" spans="2:5" x14ac:dyDescent="0.25">
      <c r="B23" s="444"/>
      <c r="C23" s="445" t="s">
        <v>74</v>
      </c>
      <c r="D23" s="469"/>
      <c r="E23" s="467">
        <f>VLOOKUP($C23,'Launch Budget'!$B$9:$AD$60,29,FALSE)</f>
        <v>0</v>
      </c>
    </row>
    <row r="24" spans="2:5" x14ac:dyDescent="0.25">
      <c r="B24" s="444"/>
      <c r="C24" s="445" t="s">
        <v>75</v>
      </c>
      <c r="D24" s="469"/>
      <c r="E24" s="467">
        <f>VLOOKUP($C24,'Launch Budget'!$B$9:$AD$60,29,FALSE)</f>
        <v>0</v>
      </c>
    </row>
    <row r="25" spans="2:5" x14ac:dyDescent="0.25">
      <c r="B25" s="444"/>
      <c r="C25" s="445" t="s">
        <v>76</v>
      </c>
      <c r="D25" s="469"/>
      <c r="E25" s="467">
        <f>VLOOKUP($C25,'Launch Budget'!$B$9:$AD$60,29,FALSE)</f>
        <v>0</v>
      </c>
    </row>
    <row r="26" spans="2:5" x14ac:dyDescent="0.25">
      <c r="B26" s="444"/>
      <c r="C26" s="445" t="s">
        <v>77</v>
      </c>
      <c r="D26" s="469"/>
      <c r="E26" s="467">
        <f>VLOOKUP($C26,'Launch Budget'!$B$9:$AD$60,29,FALSE)</f>
        <v>0</v>
      </c>
    </row>
    <row r="27" spans="2:5" x14ac:dyDescent="0.25">
      <c r="B27" s="444"/>
      <c r="C27" s="445" t="s">
        <v>78</v>
      </c>
      <c r="D27" s="469"/>
      <c r="E27" s="467">
        <f>VLOOKUP($C27,'Launch Budget'!$B$9:$AD$60,29,FALSE)</f>
        <v>0</v>
      </c>
    </row>
    <row r="28" spans="2:5" x14ac:dyDescent="0.25">
      <c r="B28" s="444"/>
      <c r="C28" s="445" t="s">
        <v>79</v>
      </c>
      <c r="D28" s="469"/>
      <c r="E28" s="467">
        <f>VLOOKUP($C28,'Launch Budget'!$B$9:$AD$60,29,FALSE)</f>
        <v>0</v>
      </c>
    </row>
    <row r="29" spans="2:5" x14ac:dyDescent="0.25">
      <c r="B29" s="444"/>
      <c r="C29" s="445" t="s">
        <v>80</v>
      </c>
      <c r="D29" s="469"/>
      <c r="E29" s="467">
        <f>VLOOKUP($C29,'Launch Budget'!$B$9:$AD$60,29,FALSE)</f>
        <v>0</v>
      </c>
    </row>
    <row r="30" spans="2:5" x14ac:dyDescent="0.25">
      <c r="B30" s="444"/>
      <c r="C30" s="445" t="s">
        <v>81</v>
      </c>
      <c r="D30" s="469"/>
      <c r="E30" s="467">
        <f>VLOOKUP($C30,'Launch Budget'!$B$9:$AD$60,29,FALSE)</f>
        <v>0</v>
      </c>
    </row>
    <row r="31" spans="2:5" x14ac:dyDescent="0.25">
      <c r="B31" s="444"/>
      <c r="C31" s="445" t="s">
        <v>82</v>
      </c>
      <c r="D31" s="469"/>
      <c r="E31" s="467">
        <f>VLOOKUP($C31,'Launch Budget'!$B$9:$AD$60,29,FALSE)</f>
        <v>0</v>
      </c>
    </row>
    <row r="32" spans="2:5" x14ac:dyDescent="0.25">
      <c r="B32" s="444"/>
      <c r="C32" s="445" t="s">
        <v>83</v>
      </c>
      <c r="D32" s="469"/>
      <c r="E32" s="467">
        <f>VLOOKUP($C32,'Launch Budget'!$B$9:$AD$60,29,FALSE)</f>
        <v>0</v>
      </c>
    </row>
    <row r="33" spans="2:5" x14ac:dyDescent="0.25">
      <c r="B33" s="444"/>
      <c r="C33" s="445" t="s">
        <v>84</v>
      </c>
      <c r="D33" s="469"/>
      <c r="E33" s="467">
        <f>VLOOKUP($C33,'Launch Budget'!$B$9:$AD$60,29,FALSE)</f>
        <v>0</v>
      </c>
    </row>
    <row r="34" spans="2:5" x14ac:dyDescent="0.25">
      <c r="B34" s="444"/>
      <c r="C34" s="445" t="s">
        <v>85</v>
      </c>
      <c r="D34" s="469"/>
      <c r="E34" s="467">
        <f>VLOOKUP($C34,'Launch Budget'!$B$9:$AD$60,29,FALSE)</f>
        <v>0</v>
      </c>
    </row>
    <row r="35" spans="2:5" x14ac:dyDescent="0.25">
      <c r="B35" s="444"/>
      <c r="C35" s="445" t="s">
        <v>86</v>
      </c>
      <c r="D35" s="469"/>
      <c r="E35" s="467">
        <f>VLOOKUP($C35,'Launch Budget'!$B$9:$AD$60,29,FALSE)</f>
        <v>0</v>
      </c>
    </row>
    <row r="36" spans="2:5" x14ac:dyDescent="0.25">
      <c r="B36" s="444"/>
      <c r="C36" s="445" t="s">
        <v>87</v>
      </c>
      <c r="D36" s="469"/>
      <c r="E36" s="467">
        <f>VLOOKUP($C36,'Launch Budget'!$B$9:$AD$60,29,FALSE)</f>
        <v>0</v>
      </c>
    </row>
    <row r="37" spans="2:5" x14ac:dyDescent="0.25">
      <c r="B37" s="444"/>
      <c r="C37" s="445" t="s">
        <v>88</v>
      </c>
      <c r="D37" s="469"/>
      <c r="E37" s="467">
        <f>VLOOKUP($C37,'Launch Budget'!$B$9:$AD$60,29,FALSE)</f>
        <v>0</v>
      </c>
    </row>
    <row r="38" spans="2:5" x14ac:dyDescent="0.25">
      <c r="B38" s="444"/>
      <c r="C38" s="445" t="s">
        <v>89</v>
      </c>
      <c r="D38" s="446"/>
      <c r="E38" s="467">
        <f>VLOOKUP($C38,'Launch Budget'!$B$9:$AD$60,29,FALSE)</f>
        <v>0</v>
      </c>
    </row>
    <row r="39" spans="2:5" x14ac:dyDescent="0.25">
      <c r="B39" s="444"/>
      <c r="C39" s="445" t="s">
        <v>90</v>
      </c>
      <c r="D39" s="446"/>
      <c r="E39" s="467">
        <f>VLOOKUP($C39,'Launch Budget'!$B$9:$AD$60,29,FALSE)</f>
        <v>0</v>
      </c>
    </row>
    <row r="40" spans="2:5" x14ac:dyDescent="0.25">
      <c r="B40" s="444"/>
      <c r="C40" s="445" t="s">
        <v>91</v>
      </c>
      <c r="D40" s="446"/>
      <c r="E40" s="467">
        <f>VLOOKUP($C40,'Launch Budget'!$B$9:$AD$60,29,FALSE)</f>
        <v>0</v>
      </c>
    </row>
    <row r="41" spans="2:5" x14ac:dyDescent="0.25">
      <c r="B41" s="444"/>
      <c r="C41" s="445" t="s">
        <v>92</v>
      </c>
      <c r="D41" s="446"/>
      <c r="E41" s="467">
        <f>VLOOKUP($C41,'Launch Budget'!$B$9:$AD$60,29,FALSE)</f>
        <v>0</v>
      </c>
    </row>
    <row r="42" spans="2:5" x14ac:dyDescent="0.25">
      <c r="B42" s="444"/>
      <c r="C42" s="445" t="s">
        <v>93</v>
      </c>
      <c r="D42" s="446"/>
      <c r="E42" s="467">
        <f>VLOOKUP($C42,'Launch Budget'!$B$9:$AD$60,29,FALSE)</f>
        <v>0</v>
      </c>
    </row>
    <row r="43" spans="2:5" x14ac:dyDescent="0.25">
      <c r="B43" s="444"/>
      <c r="C43" s="445" t="s">
        <v>94</v>
      </c>
      <c r="D43" s="446"/>
      <c r="E43" s="467">
        <f>VLOOKUP($C43,'Launch Budget'!$B$9:$AD$60,29,FALSE)</f>
        <v>0</v>
      </c>
    </row>
    <row r="44" spans="2:5" x14ac:dyDescent="0.25">
      <c r="B44" s="444"/>
      <c r="C44" s="445" t="s">
        <v>95</v>
      </c>
      <c r="D44" s="446"/>
      <c r="E44" s="467">
        <f>VLOOKUP($C44,'Launch Budget'!$B$9:$AD$60,29,FALSE)</f>
        <v>0</v>
      </c>
    </row>
    <row r="45" spans="2:5" x14ac:dyDescent="0.25">
      <c r="B45" s="444"/>
      <c r="C45" s="445" t="s">
        <v>96</v>
      </c>
      <c r="D45" s="446"/>
      <c r="E45" s="467">
        <f>VLOOKUP($C45,'Launch Budget'!$B$9:$AD$60,29,FALSE)</f>
        <v>0</v>
      </c>
    </row>
    <row r="46" spans="2:5" x14ac:dyDescent="0.25">
      <c r="B46" s="444"/>
      <c r="C46" s="445" t="s">
        <v>97</v>
      </c>
      <c r="D46" s="446"/>
      <c r="E46" s="467">
        <f>VLOOKUP($C46,'Launch Budget'!$B$9:$AD$60,29,FALSE)</f>
        <v>0</v>
      </c>
    </row>
    <row r="47" spans="2:5" x14ac:dyDescent="0.25">
      <c r="B47" s="444"/>
      <c r="C47" s="445" t="s">
        <v>98</v>
      </c>
      <c r="D47" s="446"/>
      <c r="E47" s="467">
        <f>VLOOKUP($C47,'Launch Budget'!$B$9:$AD$60,29,FALSE)</f>
        <v>0</v>
      </c>
    </row>
    <row r="48" spans="2:5" x14ac:dyDescent="0.25">
      <c r="B48" s="444"/>
      <c r="C48" s="445" t="s">
        <v>99</v>
      </c>
      <c r="D48" s="446"/>
      <c r="E48" s="467">
        <f>VLOOKUP($C48,'Launch Budget'!$B$9:$AD$60,29,FALSE)</f>
        <v>0</v>
      </c>
    </row>
    <row r="49" spans="2:5" x14ac:dyDescent="0.25">
      <c r="B49" s="444"/>
      <c r="C49" s="445" t="s">
        <v>100</v>
      </c>
      <c r="D49" s="446"/>
      <c r="E49" s="467">
        <f>VLOOKUP($C49,'Launch Budget'!$B$9:$AD$60,29,FALSE)</f>
        <v>0</v>
      </c>
    </row>
    <row r="50" spans="2:5" x14ac:dyDescent="0.25">
      <c r="B50" s="444"/>
      <c r="C50" s="445" t="s">
        <v>101</v>
      </c>
      <c r="D50" s="446"/>
      <c r="E50" s="467">
        <f>VLOOKUP($C50,'Launch Budget'!$B$9:$AD$60,29,FALSE)</f>
        <v>0</v>
      </c>
    </row>
    <row r="51" spans="2:5" x14ac:dyDescent="0.25">
      <c r="B51" s="444"/>
      <c r="C51" s="445" t="s">
        <v>102</v>
      </c>
      <c r="D51" s="446"/>
      <c r="E51" s="467">
        <f>VLOOKUP($C51,'Launch Budget'!$B$9:$AD$60,29,FALSE)</f>
        <v>0</v>
      </c>
    </row>
    <row r="52" spans="2:5" x14ac:dyDescent="0.25">
      <c r="B52" s="444"/>
      <c r="C52" s="445" t="s">
        <v>103</v>
      </c>
      <c r="D52" s="446"/>
      <c r="E52" s="467">
        <f>VLOOKUP($C52,'Launch Budget'!$B$9:$AD$60,29,FALSE)</f>
        <v>0</v>
      </c>
    </row>
    <row r="53" spans="2:5" x14ac:dyDescent="0.25">
      <c r="B53" s="444"/>
      <c r="C53" s="445" t="s">
        <v>104</v>
      </c>
      <c r="D53" s="446"/>
      <c r="E53" s="467">
        <f>VLOOKUP($C53,'Launch Budget'!$B$9:$AD$60,29,FALSE)</f>
        <v>0</v>
      </c>
    </row>
    <row r="54" spans="2:5" x14ac:dyDescent="0.25">
      <c r="B54" s="444"/>
      <c r="C54" s="445" t="s">
        <v>105</v>
      </c>
      <c r="D54" s="446"/>
      <c r="E54" s="467">
        <f>VLOOKUP($C54,'Launch Budget'!$B$9:$AD$60,29,FALSE)</f>
        <v>0</v>
      </c>
    </row>
    <row r="55" spans="2:5" x14ac:dyDescent="0.25">
      <c r="B55" s="444"/>
      <c r="C55" s="445" t="s">
        <v>106</v>
      </c>
      <c r="D55" s="446"/>
      <c r="E55" s="467">
        <f>VLOOKUP($C55,'Launch Budget'!$B$9:$AD$60,29,FALSE)</f>
        <v>0</v>
      </c>
    </row>
    <row r="56" spans="2:5" x14ac:dyDescent="0.25">
      <c r="B56" s="444"/>
      <c r="C56" s="445" t="s">
        <v>107</v>
      </c>
      <c r="D56" s="446"/>
      <c r="E56" s="467">
        <f>VLOOKUP($C56,'Launch Budget'!$B$9:$AD$60,29,FALSE)</f>
        <v>0</v>
      </c>
    </row>
    <row r="57" spans="2:5" ht="15.75" thickBot="1" x14ac:dyDescent="0.3">
      <c r="B57" s="447"/>
      <c r="C57" s="448" t="s">
        <v>108</v>
      </c>
      <c r="D57" s="449"/>
      <c r="E57" s="468">
        <f>VLOOKUP($C57,'Launch Budget'!$B$9:$AD$60,29,FALSE)</f>
        <v>0</v>
      </c>
    </row>
  </sheetData>
  <sheetProtection selectLockedCells="1"/>
  <mergeCells count="1">
    <mergeCell ref="B6:E6"/>
  </mergeCells>
  <pageMargins left="0.7" right="0.7" top="0.75" bottom="0.75" header="0.3" footer="0.3"/>
  <pageSetup scale="81" fitToHeight="30" orientation="landscape"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pageSetUpPr fitToPage="1"/>
  </sheetPr>
  <dimension ref="B1:U116"/>
  <sheetViews>
    <sheetView topLeftCell="A7" zoomScale="80" zoomScaleNormal="80" workbookViewId="0">
      <selection activeCell="D32" sqref="D32:P32"/>
    </sheetView>
  </sheetViews>
  <sheetFormatPr defaultRowHeight="15" x14ac:dyDescent="0.25"/>
  <cols>
    <col min="1" max="2" width="2" style="101" customWidth="1"/>
    <col min="3" max="3" width="27.42578125" style="101" customWidth="1"/>
    <col min="4" max="6" width="8.7109375" style="101" customWidth="1"/>
    <col min="7" max="7" width="9.5703125" style="101" customWidth="1"/>
    <col min="8" max="14" width="8.7109375" style="101" customWidth="1"/>
    <col min="15" max="15" width="11.42578125" style="101" customWidth="1"/>
    <col min="16" max="16" width="13.5703125" style="281" customWidth="1"/>
    <col min="17" max="17" width="2.140625" style="101" customWidth="1"/>
    <col min="18" max="18" width="60.7109375" style="101" customWidth="1"/>
    <col min="19" max="16384" width="9.140625" style="101"/>
  </cols>
  <sheetData>
    <row r="1" spans="2:21" ht="11.25" customHeight="1" thickBot="1" x14ac:dyDescent="0.3">
      <c r="R1" s="150"/>
    </row>
    <row r="2" spans="2:21" ht="8.25" customHeight="1" thickBot="1" x14ac:dyDescent="0.3">
      <c r="B2" s="177"/>
      <c r="C2" s="212"/>
      <c r="D2" s="212"/>
      <c r="E2" s="212"/>
      <c r="F2" s="212"/>
      <c r="G2" s="212"/>
      <c r="H2" s="212"/>
      <c r="I2" s="212"/>
      <c r="J2" s="212"/>
      <c r="K2" s="212"/>
      <c r="L2" s="212"/>
      <c r="M2" s="212"/>
      <c r="N2" s="212"/>
      <c r="O2" s="212"/>
      <c r="P2" s="282"/>
      <c r="Q2" s="213"/>
      <c r="R2" s="531"/>
    </row>
    <row r="3" spans="2:21" ht="31.5" customHeight="1" x14ac:dyDescent="0.25">
      <c r="B3" s="178"/>
      <c r="C3" s="392" t="str">
        <f>"BUSINESS PLANNING FOR HEALTH:  "&amp;'Basic Information'!D6</f>
        <v>BUSINESS PLANNING FOR HEALTH:  MSH</v>
      </c>
      <c r="D3" s="617"/>
      <c r="E3" s="617"/>
      <c r="F3" s="617"/>
      <c r="G3" s="617"/>
      <c r="H3" s="617"/>
      <c r="I3" s="617"/>
      <c r="J3" s="617"/>
      <c r="K3" s="617"/>
      <c r="L3" s="617"/>
      <c r="M3" s="617"/>
      <c r="N3" s="617"/>
      <c r="O3" s="617"/>
      <c r="P3" s="618"/>
      <c r="Q3" s="211"/>
      <c r="R3" s="214" t="s">
        <v>8</v>
      </c>
      <c r="S3" s="187"/>
      <c r="T3" s="187"/>
      <c r="U3" s="187"/>
    </row>
    <row r="4" spans="2:21" ht="32.25" customHeight="1" x14ac:dyDescent="0.25">
      <c r="B4" s="178"/>
      <c r="C4" s="394" t="str">
        <f>"FOR THE PRODUCT OR SERVICE:   "&amp;'Basic Information'!D8</f>
        <v>FOR THE PRODUCT OR SERVICE:   Fast-track Business Planning for Health Program</v>
      </c>
      <c r="D4" s="619"/>
      <c r="E4" s="619"/>
      <c r="F4" s="619"/>
      <c r="G4" s="619"/>
      <c r="H4" s="619"/>
      <c r="I4" s="619"/>
      <c r="J4" s="619"/>
      <c r="K4" s="619"/>
      <c r="L4" s="619"/>
      <c r="M4" s="619"/>
      <c r="N4" s="619"/>
      <c r="O4" s="619"/>
      <c r="P4" s="620"/>
      <c r="Q4" s="188"/>
      <c r="R4" s="279" t="s">
        <v>9</v>
      </c>
      <c r="S4" s="187"/>
      <c r="T4" s="187"/>
      <c r="U4" s="187"/>
    </row>
    <row r="5" spans="2:21" ht="21.75" customHeight="1" thickBot="1" x14ac:dyDescent="0.3">
      <c r="B5" s="178"/>
      <c r="C5" s="621" t="s">
        <v>157</v>
      </c>
      <c r="D5" s="622"/>
      <c r="E5" s="622"/>
      <c r="F5" s="622"/>
      <c r="G5" s="622"/>
      <c r="H5" s="622"/>
      <c r="I5" s="622"/>
      <c r="J5" s="622"/>
      <c r="K5" s="622"/>
      <c r="L5" s="622"/>
      <c r="M5" s="622"/>
      <c r="N5" s="622"/>
      <c r="O5" s="622"/>
      <c r="P5" s="623"/>
      <c r="Q5" s="188"/>
      <c r="R5" s="279"/>
      <c r="S5" s="187"/>
      <c r="T5" s="187"/>
      <c r="U5" s="187"/>
    </row>
    <row r="6" spans="2:21" ht="12" customHeight="1" x14ac:dyDescent="0.25">
      <c r="B6" s="178"/>
      <c r="C6" s="95"/>
      <c r="D6" s="95"/>
      <c r="E6" s="95"/>
      <c r="F6" s="95"/>
      <c r="G6" s="95"/>
      <c r="H6" s="95"/>
      <c r="I6" s="95"/>
      <c r="J6" s="95"/>
      <c r="K6" s="95"/>
      <c r="L6" s="95"/>
      <c r="M6" s="95"/>
      <c r="N6" s="95"/>
      <c r="O6" s="95"/>
      <c r="P6" s="283"/>
      <c r="Q6" s="96"/>
      <c r="R6" s="215"/>
      <c r="S6" s="187"/>
      <c r="T6" s="187"/>
      <c r="U6" s="187"/>
    </row>
    <row r="7" spans="2:21" ht="21" x14ac:dyDescent="0.35">
      <c r="B7" s="178"/>
      <c r="C7" s="733"/>
      <c r="D7" s="733"/>
      <c r="E7" s="144"/>
      <c r="F7" s="144"/>
      <c r="G7" s="730" t="str">
        <f>"BUDGET COST for "&amp;C5</f>
        <v>BUDGET COST for Step 1:  Design the Prototype</v>
      </c>
      <c r="H7" s="731"/>
      <c r="I7" s="731"/>
      <c r="J7" s="731"/>
      <c r="K7" s="731"/>
      <c r="L7" s="731"/>
      <c r="M7" s="731"/>
      <c r="N7" s="731"/>
      <c r="O7" s="732"/>
      <c r="P7" s="316">
        <f>'Design Budget'!AC85</f>
        <v>14500</v>
      </c>
      <c r="Q7" s="96"/>
      <c r="R7" s="279"/>
      <c r="S7" s="187"/>
      <c r="T7" s="187"/>
      <c r="U7" s="187"/>
    </row>
    <row r="8" spans="2:21" ht="12.75" customHeight="1" x14ac:dyDescent="0.25">
      <c r="B8" s="178"/>
      <c r="C8" s="189"/>
      <c r="D8" s="95"/>
      <c r="E8" s="95"/>
      <c r="F8" s="95"/>
      <c r="G8" s="95"/>
      <c r="H8" s="95"/>
      <c r="I8" s="95"/>
      <c r="J8" s="95"/>
      <c r="K8" s="95"/>
      <c r="L8" s="95"/>
      <c r="M8" s="95"/>
      <c r="N8" s="95"/>
      <c r="O8" s="95"/>
      <c r="P8" s="283"/>
      <c r="Q8" s="96"/>
      <c r="R8" s="556"/>
      <c r="S8" s="187"/>
      <c r="T8" s="187"/>
      <c r="U8" s="187"/>
    </row>
    <row r="9" spans="2:21" ht="13.5" customHeight="1" thickBot="1" x14ac:dyDescent="0.3">
      <c r="B9" s="178"/>
      <c r="C9" s="191"/>
      <c r="D9" s="191"/>
      <c r="E9" s="191"/>
      <c r="F9" s="191"/>
      <c r="G9" s="191"/>
      <c r="H9" s="191"/>
      <c r="I9" s="191"/>
      <c r="J9" s="191"/>
      <c r="K9" s="191"/>
      <c r="L9" s="191"/>
      <c r="M9" s="191"/>
      <c r="N9" s="191"/>
      <c r="O9" s="191"/>
      <c r="P9" s="284"/>
      <c r="Q9" s="190"/>
      <c r="R9" s="556"/>
      <c r="S9" s="187"/>
      <c r="T9" s="187"/>
      <c r="U9" s="187"/>
    </row>
    <row r="10" spans="2:21" ht="17.25" customHeight="1" thickBot="1" x14ac:dyDescent="0.3">
      <c r="B10" s="178"/>
      <c r="C10" s="743" t="s">
        <v>158</v>
      </c>
      <c r="D10" s="744"/>
      <c r="E10" s="744"/>
      <c r="F10" s="744"/>
      <c r="G10" s="744"/>
      <c r="H10" s="744"/>
      <c r="I10" s="744"/>
      <c r="J10" s="744"/>
      <c r="K10" s="744"/>
      <c r="L10" s="744"/>
      <c r="M10" s="744"/>
      <c r="N10" s="744"/>
      <c r="O10" s="744"/>
      <c r="P10" s="745"/>
      <c r="Q10" s="190"/>
      <c r="R10" s="556"/>
      <c r="S10" s="187"/>
      <c r="T10" s="187"/>
      <c r="U10" s="187"/>
    </row>
    <row r="11" spans="2:21" ht="15" customHeight="1" x14ac:dyDescent="0.25">
      <c r="B11" s="178"/>
      <c r="C11" s="97"/>
      <c r="D11" s="192"/>
      <c r="E11" s="95"/>
      <c r="F11" s="95"/>
      <c r="G11" s="95"/>
      <c r="H11" s="95"/>
      <c r="I11" s="95"/>
      <c r="J11" s="95"/>
      <c r="K11" s="95"/>
      <c r="L11" s="95"/>
      <c r="M11" s="95"/>
      <c r="N11" s="95"/>
      <c r="O11" s="95"/>
      <c r="P11" s="283"/>
      <c r="Q11" s="96"/>
      <c r="R11" s="556"/>
      <c r="S11" s="187"/>
      <c r="T11" s="187"/>
      <c r="U11" s="187"/>
    </row>
    <row r="12" spans="2:21" ht="39.950000000000003" customHeight="1" x14ac:dyDescent="0.25">
      <c r="B12" s="178"/>
      <c r="C12" s="548" t="s">
        <v>5</v>
      </c>
      <c r="D12" s="740" t="s">
        <v>207</v>
      </c>
      <c r="E12" s="741"/>
      <c r="F12" s="741"/>
      <c r="G12" s="741"/>
      <c r="H12" s="741"/>
      <c r="I12" s="741"/>
      <c r="J12" s="741"/>
      <c r="K12" s="741"/>
      <c r="L12" s="741"/>
      <c r="M12" s="741"/>
      <c r="N12" s="741"/>
      <c r="O12" s="741"/>
      <c r="P12" s="742"/>
      <c r="Q12" s="92"/>
      <c r="R12" s="216"/>
      <c r="S12" s="187"/>
      <c r="T12" s="187"/>
      <c r="U12" s="187"/>
    </row>
    <row r="13" spans="2:21" x14ac:dyDescent="0.25">
      <c r="B13" s="178"/>
      <c r="C13" s="207" t="s">
        <v>0</v>
      </c>
      <c r="D13" s="692">
        <f>'Basic Information'!D$17</f>
        <v>42964</v>
      </c>
      <c r="E13" s="693">
        <f>'Basic Information'!E$17</f>
        <v>42995</v>
      </c>
      <c r="F13" s="693">
        <f>'Basic Information'!F$17</f>
        <v>43025</v>
      </c>
      <c r="G13" s="693">
        <f>'Basic Information'!G$17</f>
        <v>43056</v>
      </c>
      <c r="H13" s="693">
        <f>'Basic Information'!H$17</f>
        <v>43086</v>
      </c>
      <c r="I13" s="693">
        <f>'Basic Information'!I$17</f>
        <v>43117</v>
      </c>
      <c r="J13" s="693">
        <f>'Basic Information'!J$17</f>
        <v>43148</v>
      </c>
      <c r="K13" s="693">
        <f>'Basic Information'!K$17</f>
        <v>43176</v>
      </c>
      <c r="L13" s="693">
        <f>'Basic Information'!L$17</f>
        <v>43207</v>
      </c>
      <c r="M13" s="693">
        <f>'Basic Information'!M$17</f>
        <v>43237</v>
      </c>
      <c r="N13" s="693">
        <f>'Basic Information'!N$17</f>
        <v>43268</v>
      </c>
      <c r="O13" s="693">
        <f>'Basic Information'!O$17</f>
        <v>43298</v>
      </c>
      <c r="P13" s="285" t="s">
        <v>1</v>
      </c>
      <c r="Q13" s="93"/>
      <c r="R13" s="217"/>
      <c r="S13" s="187"/>
      <c r="T13" s="187"/>
      <c r="U13" s="187"/>
    </row>
    <row r="14" spans="2:21" x14ac:dyDescent="0.25">
      <c r="B14" s="178"/>
      <c r="C14" s="609"/>
      <c r="D14" s="610" t="s">
        <v>19</v>
      </c>
      <c r="E14" s="611" t="s">
        <v>19</v>
      </c>
      <c r="F14" s="611" t="s">
        <v>19</v>
      </c>
      <c r="G14" s="611" t="s">
        <v>19</v>
      </c>
      <c r="H14" s="611" t="s">
        <v>19</v>
      </c>
      <c r="I14" s="611" t="s">
        <v>19</v>
      </c>
      <c r="J14" s="611" t="s">
        <v>19</v>
      </c>
      <c r="K14" s="611" t="s">
        <v>19</v>
      </c>
      <c r="L14" s="611" t="s">
        <v>19</v>
      </c>
      <c r="M14" s="611" t="s">
        <v>19</v>
      </c>
      <c r="N14" s="611" t="s">
        <v>19</v>
      </c>
      <c r="O14" s="611" t="s">
        <v>19</v>
      </c>
      <c r="P14" s="612" t="s">
        <v>19</v>
      </c>
      <c r="Q14" s="93"/>
      <c r="R14" s="217"/>
      <c r="S14" s="187"/>
      <c r="T14" s="187"/>
      <c r="U14" s="187"/>
    </row>
    <row r="15" spans="2:21" x14ac:dyDescent="0.25">
      <c r="B15" s="178"/>
      <c r="C15" s="208" t="s">
        <v>224</v>
      </c>
      <c r="D15" s="264"/>
      <c r="E15" s="265">
        <v>5</v>
      </c>
      <c r="F15" s="265"/>
      <c r="G15" s="265"/>
      <c r="H15" s="265"/>
      <c r="I15" s="265"/>
      <c r="J15" s="265"/>
      <c r="K15" s="265"/>
      <c r="L15" s="265"/>
      <c r="M15" s="265"/>
      <c r="N15" s="265"/>
      <c r="O15" s="266"/>
      <c r="P15" s="286">
        <f>SUM(D15:O15)</f>
        <v>5</v>
      </c>
      <c r="Q15" s="94"/>
      <c r="R15" s="217"/>
      <c r="S15" s="187"/>
      <c r="T15" s="187"/>
      <c r="U15" s="187"/>
    </row>
    <row r="16" spans="2:21" x14ac:dyDescent="0.25">
      <c r="B16" s="178"/>
      <c r="C16" s="209" t="s">
        <v>223</v>
      </c>
      <c r="D16" s="267"/>
      <c r="E16" s="268">
        <v>5</v>
      </c>
      <c r="F16" s="268"/>
      <c r="G16" s="268"/>
      <c r="H16" s="268"/>
      <c r="I16" s="268"/>
      <c r="J16" s="268"/>
      <c r="K16" s="268"/>
      <c r="L16" s="268"/>
      <c r="M16" s="268"/>
      <c r="N16" s="268"/>
      <c r="O16" s="269"/>
      <c r="P16" s="386">
        <f>SUM(D16:O16)</f>
        <v>5</v>
      </c>
      <c r="Q16" s="94"/>
      <c r="R16" s="217"/>
      <c r="S16" s="187"/>
      <c r="T16" s="187"/>
      <c r="U16" s="187"/>
    </row>
    <row r="17" spans="2:21" s="128" customFormat="1" x14ac:dyDescent="0.25">
      <c r="B17" s="149"/>
      <c r="C17" s="209"/>
      <c r="D17" s="267"/>
      <c r="E17" s="268"/>
      <c r="F17" s="268"/>
      <c r="G17" s="268"/>
      <c r="H17" s="268"/>
      <c r="I17" s="268"/>
      <c r="J17" s="268"/>
      <c r="K17" s="268"/>
      <c r="L17" s="268"/>
      <c r="M17" s="268"/>
      <c r="N17" s="268"/>
      <c r="O17" s="269"/>
      <c r="P17" s="287">
        <f>SUM(D17:O17)</f>
        <v>0</v>
      </c>
      <c r="Q17" s="3"/>
      <c r="R17" s="219"/>
      <c r="S17" s="1"/>
      <c r="T17" s="1"/>
      <c r="U17" s="1"/>
    </row>
    <row r="18" spans="2:21" s="128" customFormat="1" x14ac:dyDescent="0.25">
      <c r="B18" s="149"/>
      <c r="C18" s="209"/>
      <c r="D18" s="267"/>
      <c r="E18" s="268"/>
      <c r="F18" s="268"/>
      <c r="G18" s="268"/>
      <c r="H18" s="268"/>
      <c r="I18" s="268"/>
      <c r="J18" s="268"/>
      <c r="K18" s="268"/>
      <c r="L18" s="268"/>
      <c r="M18" s="268"/>
      <c r="N18" s="268"/>
      <c r="O18" s="269"/>
      <c r="P18" s="287">
        <f>SUM(D18:O18)</f>
        <v>0</v>
      </c>
      <c r="Q18" s="3"/>
      <c r="R18" s="219" t="s">
        <v>44</v>
      </c>
      <c r="S18" s="1"/>
      <c r="T18" s="1"/>
      <c r="U18" s="1"/>
    </row>
    <row r="19" spans="2:21" x14ac:dyDescent="0.25">
      <c r="B19" s="178"/>
      <c r="C19" s="206"/>
      <c r="D19" s="270"/>
      <c r="E19" s="271"/>
      <c r="F19" s="271"/>
      <c r="G19" s="271"/>
      <c r="H19" s="271"/>
      <c r="I19" s="271"/>
      <c r="J19" s="271"/>
      <c r="K19" s="271"/>
      <c r="L19" s="271"/>
      <c r="M19" s="271"/>
      <c r="N19" s="271"/>
      <c r="O19" s="272"/>
      <c r="P19" s="288">
        <f>SUM(D19:O19)</f>
        <v>0</v>
      </c>
      <c r="Q19" s="94"/>
      <c r="R19" s="279"/>
      <c r="S19" s="187"/>
      <c r="T19" s="187"/>
      <c r="U19" s="187"/>
    </row>
    <row r="20" spans="2:21" x14ac:dyDescent="0.25">
      <c r="B20" s="178"/>
      <c r="C20" s="95"/>
      <c r="D20" s="95"/>
      <c r="E20" s="95"/>
      <c r="F20" s="95"/>
      <c r="G20" s="95"/>
      <c r="H20" s="95"/>
      <c r="I20" s="95"/>
      <c r="J20" s="95"/>
      <c r="K20" s="95"/>
      <c r="L20" s="95"/>
      <c r="M20" s="95"/>
      <c r="N20" s="95"/>
      <c r="O20" s="95"/>
      <c r="P20" s="289">
        <f>SUM(P15:P19)</f>
        <v>10</v>
      </c>
      <c r="Q20" s="96"/>
      <c r="R20" s="556"/>
      <c r="S20" s="187"/>
      <c r="T20" s="187"/>
      <c r="U20" s="187"/>
    </row>
    <row r="21" spans="2:21" x14ac:dyDescent="0.25">
      <c r="B21" s="178"/>
      <c r="C21" s="148"/>
      <c r="D21" s="95"/>
      <c r="E21" s="95"/>
      <c r="F21" s="95"/>
      <c r="G21" s="95"/>
      <c r="H21" s="95"/>
      <c r="I21" s="95"/>
      <c r="J21" s="95"/>
      <c r="K21" s="95"/>
      <c r="L21" s="95"/>
      <c r="M21" s="95"/>
      <c r="N21" s="95"/>
      <c r="O21" s="95"/>
      <c r="P21" s="283"/>
      <c r="Q21" s="96"/>
      <c r="R21" s="556"/>
      <c r="S21" s="187"/>
      <c r="T21" s="187"/>
      <c r="U21" s="187"/>
    </row>
    <row r="22" spans="2:21" ht="39.950000000000003" customHeight="1" x14ac:dyDescent="0.25">
      <c r="B22" s="178"/>
      <c r="C22" s="548" t="s">
        <v>6</v>
      </c>
      <c r="D22" s="737" t="s">
        <v>206</v>
      </c>
      <c r="E22" s="738"/>
      <c r="F22" s="738"/>
      <c r="G22" s="738"/>
      <c r="H22" s="738"/>
      <c r="I22" s="738"/>
      <c r="J22" s="738"/>
      <c r="K22" s="738"/>
      <c r="L22" s="738"/>
      <c r="M22" s="738"/>
      <c r="N22" s="738"/>
      <c r="O22" s="738"/>
      <c r="P22" s="739"/>
      <c r="Q22" s="92"/>
      <c r="R22" s="556"/>
      <c r="S22" s="187"/>
      <c r="T22" s="187"/>
      <c r="U22" s="187"/>
    </row>
    <row r="23" spans="2:21" x14ac:dyDescent="0.25">
      <c r="B23" s="178"/>
      <c r="C23" s="207" t="s">
        <v>0</v>
      </c>
      <c r="D23" s="692">
        <f>'Basic Information'!D$17</f>
        <v>42964</v>
      </c>
      <c r="E23" s="693">
        <f>'Basic Information'!E$17</f>
        <v>42995</v>
      </c>
      <c r="F23" s="693">
        <f>'Basic Information'!F$17</f>
        <v>43025</v>
      </c>
      <c r="G23" s="693">
        <f>'Basic Information'!G$17</f>
        <v>43056</v>
      </c>
      <c r="H23" s="693">
        <f>'Basic Information'!H$17</f>
        <v>43086</v>
      </c>
      <c r="I23" s="693">
        <f>'Basic Information'!I$17</f>
        <v>43117</v>
      </c>
      <c r="J23" s="693">
        <f>'Basic Information'!J$17</f>
        <v>43148</v>
      </c>
      <c r="K23" s="693">
        <f>'Basic Information'!K$17</f>
        <v>43176</v>
      </c>
      <c r="L23" s="693">
        <f>'Basic Information'!L$17</f>
        <v>43207</v>
      </c>
      <c r="M23" s="693">
        <f>'Basic Information'!M$17</f>
        <v>43237</v>
      </c>
      <c r="N23" s="693">
        <f>'Basic Information'!N$17</f>
        <v>43268</v>
      </c>
      <c r="O23" s="693">
        <f>'Basic Information'!O$17</f>
        <v>43298</v>
      </c>
      <c r="P23" s="285" t="s">
        <v>1</v>
      </c>
      <c r="Q23" s="93"/>
      <c r="R23" s="556"/>
      <c r="S23" s="187"/>
      <c r="T23" s="187"/>
      <c r="U23" s="187"/>
    </row>
    <row r="24" spans="2:21" x14ac:dyDescent="0.25">
      <c r="B24" s="178"/>
      <c r="C24" s="609"/>
      <c r="D24" s="610" t="s">
        <v>19</v>
      </c>
      <c r="E24" s="611" t="s">
        <v>19</v>
      </c>
      <c r="F24" s="611" t="s">
        <v>19</v>
      </c>
      <c r="G24" s="611" t="s">
        <v>19</v>
      </c>
      <c r="H24" s="611" t="s">
        <v>19</v>
      </c>
      <c r="I24" s="611" t="s">
        <v>19</v>
      </c>
      <c r="J24" s="611" t="s">
        <v>19</v>
      </c>
      <c r="K24" s="611" t="s">
        <v>19</v>
      </c>
      <c r="L24" s="611" t="s">
        <v>19</v>
      </c>
      <c r="M24" s="611" t="s">
        <v>19</v>
      </c>
      <c r="N24" s="611" t="s">
        <v>19</v>
      </c>
      <c r="O24" s="611" t="s">
        <v>19</v>
      </c>
      <c r="P24" s="612" t="s">
        <v>19</v>
      </c>
      <c r="Q24" s="93"/>
      <c r="R24" s="217"/>
      <c r="S24" s="187"/>
      <c r="T24" s="187"/>
      <c r="U24" s="187"/>
    </row>
    <row r="25" spans="2:21" x14ac:dyDescent="0.25">
      <c r="B25" s="178"/>
      <c r="C25" s="208" t="s">
        <v>225</v>
      </c>
      <c r="D25" s="264"/>
      <c r="E25" s="265">
        <v>5</v>
      </c>
      <c r="F25" s="265">
        <v>3</v>
      </c>
      <c r="G25" s="265"/>
      <c r="H25" s="265"/>
      <c r="I25" s="265"/>
      <c r="J25" s="265"/>
      <c r="K25" s="265"/>
      <c r="L25" s="265"/>
      <c r="M25" s="265"/>
      <c r="N25" s="265"/>
      <c r="O25" s="266"/>
      <c r="P25" s="286">
        <f>SUM(D25:O25)</f>
        <v>8</v>
      </c>
      <c r="Q25" s="94"/>
      <c r="R25" s="556"/>
      <c r="S25" s="187"/>
      <c r="T25" s="187"/>
      <c r="U25" s="187"/>
    </row>
    <row r="26" spans="2:21" x14ac:dyDescent="0.25">
      <c r="B26" s="178"/>
      <c r="C26" s="209" t="s">
        <v>228</v>
      </c>
      <c r="D26" s="267"/>
      <c r="E26" s="268">
        <v>10</v>
      </c>
      <c r="F26" s="268">
        <v>4</v>
      </c>
      <c r="G26" s="268"/>
      <c r="H26" s="268"/>
      <c r="I26" s="268"/>
      <c r="J26" s="268"/>
      <c r="K26" s="268"/>
      <c r="L26" s="268"/>
      <c r="M26" s="268"/>
      <c r="N26" s="268"/>
      <c r="O26" s="269"/>
      <c r="P26" s="386">
        <f>SUM(D26:O26)</f>
        <v>14</v>
      </c>
      <c r="Q26" s="94"/>
      <c r="R26" s="279"/>
      <c r="S26" s="187"/>
      <c r="T26" s="187"/>
      <c r="U26" s="187"/>
    </row>
    <row r="27" spans="2:21" s="128" customFormat="1" x14ac:dyDescent="0.25">
      <c r="B27" s="149"/>
      <c r="C27" s="209"/>
      <c r="D27" s="267"/>
      <c r="E27" s="268"/>
      <c r="F27" s="268"/>
      <c r="G27" s="268"/>
      <c r="H27" s="268"/>
      <c r="I27" s="268"/>
      <c r="J27" s="268"/>
      <c r="K27" s="268"/>
      <c r="L27" s="268"/>
      <c r="M27" s="268"/>
      <c r="N27" s="268"/>
      <c r="O27" s="269"/>
      <c r="P27" s="287">
        <f>SUM(D27:O27)</f>
        <v>0</v>
      </c>
      <c r="Q27" s="3"/>
      <c r="R27" s="219"/>
      <c r="S27" s="1"/>
      <c r="T27" s="1"/>
      <c r="U27" s="1"/>
    </row>
    <row r="28" spans="2:21" s="128" customFormat="1" x14ac:dyDescent="0.25">
      <c r="B28" s="149"/>
      <c r="C28" s="209"/>
      <c r="D28" s="267"/>
      <c r="E28" s="268"/>
      <c r="F28" s="268"/>
      <c r="G28" s="268"/>
      <c r="H28" s="268"/>
      <c r="I28" s="268"/>
      <c r="J28" s="268"/>
      <c r="K28" s="268"/>
      <c r="L28" s="268"/>
      <c r="M28" s="268"/>
      <c r="N28" s="268"/>
      <c r="O28" s="269"/>
      <c r="P28" s="287">
        <f>SUM(D28:O28)</f>
        <v>0</v>
      </c>
      <c r="Q28" s="3"/>
      <c r="R28" s="219" t="s">
        <v>44</v>
      </c>
      <c r="S28" s="1"/>
      <c r="T28" s="1"/>
      <c r="U28" s="1"/>
    </row>
    <row r="29" spans="2:21" x14ac:dyDescent="0.25">
      <c r="B29" s="178"/>
      <c r="C29" s="206"/>
      <c r="D29" s="270"/>
      <c r="E29" s="271"/>
      <c r="F29" s="271"/>
      <c r="G29" s="271"/>
      <c r="H29" s="271"/>
      <c r="I29" s="271"/>
      <c r="J29" s="271"/>
      <c r="K29" s="271"/>
      <c r="L29" s="271"/>
      <c r="M29" s="271"/>
      <c r="N29" s="271"/>
      <c r="O29" s="272"/>
      <c r="P29" s="288">
        <f>SUM(D29:O29)</f>
        <v>0</v>
      </c>
      <c r="Q29" s="94"/>
      <c r="R29" s="556"/>
      <c r="S29" s="187"/>
      <c r="T29" s="187"/>
      <c r="U29" s="187"/>
    </row>
    <row r="30" spans="2:21" x14ac:dyDescent="0.25">
      <c r="B30" s="178"/>
      <c r="C30" s="95"/>
      <c r="D30" s="95"/>
      <c r="E30" s="95"/>
      <c r="F30" s="95"/>
      <c r="G30" s="95"/>
      <c r="H30" s="95"/>
      <c r="I30" s="95"/>
      <c r="J30" s="95"/>
      <c r="K30" s="95"/>
      <c r="L30" s="95"/>
      <c r="M30" s="95"/>
      <c r="N30" s="95"/>
      <c r="O30" s="95"/>
      <c r="P30" s="289">
        <f>SUM(P25:P29)</f>
        <v>22</v>
      </c>
      <c r="Q30" s="96"/>
      <c r="R30" s="556"/>
      <c r="S30" s="187"/>
      <c r="T30" s="187"/>
      <c r="U30" s="187"/>
    </row>
    <row r="31" spans="2:21" s="128" customFormat="1" x14ac:dyDescent="0.25">
      <c r="B31" s="149"/>
      <c r="C31" s="39"/>
      <c r="D31" s="39"/>
      <c r="E31" s="39"/>
      <c r="F31" s="39"/>
      <c r="G31" s="39"/>
      <c r="H31" s="39"/>
      <c r="I31" s="39"/>
      <c r="J31" s="39"/>
      <c r="K31" s="39"/>
      <c r="L31" s="39"/>
      <c r="M31" s="39"/>
      <c r="N31" s="39"/>
      <c r="O31" s="39"/>
      <c r="P31" s="290"/>
      <c r="Q31" s="3"/>
      <c r="R31" s="301"/>
      <c r="S31" s="1"/>
      <c r="T31" s="1"/>
      <c r="U31" s="1"/>
    </row>
    <row r="32" spans="2:21" s="128" customFormat="1" ht="39.950000000000003" customHeight="1" x14ac:dyDescent="0.25">
      <c r="B32" s="149"/>
      <c r="C32" s="549" t="s">
        <v>7</v>
      </c>
      <c r="D32" s="737" t="s">
        <v>39</v>
      </c>
      <c r="E32" s="738"/>
      <c r="F32" s="738"/>
      <c r="G32" s="738"/>
      <c r="H32" s="738"/>
      <c r="I32" s="738"/>
      <c r="J32" s="738"/>
      <c r="K32" s="738"/>
      <c r="L32" s="738"/>
      <c r="M32" s="738"/>
      <c r="N32" s="738"/>
      <c r="O32" s="738"/>
      <c r="P32" s="739"/>
      <c r="Q32" s="604"/>
      <c r="R32" s="302"/>
      <c r="S32" s="1"/>
      <c r="T32" s="1"/>
      <c r="U32" s="1"/>
    </row>
    <row r="33" spans="2:21" s="128" customFormat="1" x14ac:dyDescent="0.25">
      <c r="B33" s="149"/>
      <c r="C33" s="605" t="s">
        <v>0</v>
      </c>
      <c r="D33" s="694">
        <f>'Basic Information'!D$17</f>
        <v>42964</v>
      </c>
      <c r="E33" s="606">
        <f>'Basic Information'!E$17</f>
        <v>42995</v>
      </c>
      <c r="F33" s="606">
        <f>'Basic Information'!F$17</f>
        <v>43025</v>
      </c>
      <c r="G33" s="606">
        <f>'Basic Information'!G$17</f>
        <v>43056</v>
      </c>
      <c r="H33" s="606">
        <f>'Basic Information'!H$17</f>
        <v>43086</v>
      </c>
      <c r="I33" s="606">
        <f>'Basic Information'!I$17</f>
        <v>43117</v>
      </c>
      <c r="J33" s="606">
        <f>'Basic Information'!J$17</f>
        <v>43148</v>
      </c>
      <c r="K33" s="606">
        <f>'Basic Information'!K$17</f>
        <v>43176</v>
      </c>
      <c r="L33" s="606">
        <f>'Basic Information'!L$17</f>
        <v>43207</v>
      </c>
      <c r="M33" s="606">
        <f>'Basic Information'!M$17</f>
        <v>43237</v>
      </c>
      <c r="N33" s="606">
        <f>'Basic Information'!N$17</f>
        <v>43268</v>
      </c>
      <c r="O33" s="606">
        <f>'Basic Information'!O$17</f>
        <v>43298</v>
      </c>
      <c r="P33" s="607" t="s">
        <v>1</v>
      </c>
      <c r="Q33" s="608"/>
      <c r="R33" s="556"/>
      <c r="S33" s="1"/>
      <c r="T33" s="1"/>
      <c r="U33" s="1"/>
    </row>
    <row r="34" spans="2:21" s="128" customFormat="1" x14ac:dyDescent="0.25">
      <c r="B34" s="149"/>
      <c r="C34" s="609"/>
      <c r="D34" s="610" t="s">
        <v>19</v>
      </c>
      <c r="E34" s="611" t="s">
        <v>19</v>
      </c>
      <c r="F34" s="611" t="s">
        <v>19</v>
      </c>
      <c r="G34" s="611" t="s">
        <v>19</v>
      </c>
      <c r="H34" s="611" t="s">
        <v>19</v>
      </c>
      <c r="I34" s="611" t="s">
        <v>19</v>
      </c>
      <c r="J34" s="611" t="s">
        <v>19</v>
      </c>
      <c r="K34" s="611" t="s">
        <v>19</v>
      </c>
      <c r="L34" s="611" t="s">
        <v>19</v>
      </c>
      <c r="M34" s="611" t="s">
        <v>19</v>
      </c>
      <c r="N34" s="611" t="s">
        <v>19</v>
      </c>
      <c r="O34" s="611" t="s">
        <v>19</v>
      </c>
      <c r="P34" s="612" t="s">
        <v>19</v>
      </c>
      <c r="Q34" s="608"/>
      <c r="R34" s="217"/>
      <c r="S34" s="1"/>
      <c r="T34" s="1"/>
      <c r="U34" s="1"/>
    </row>
    <row r="35" spans="2:21" s="128" customFormat="1" x14ac:dyDescent="0.25">
      <c r="B35" s="149"/>
      <c r="C35" s="208"/>
      <c r="D35" s="264"/>
      <c r="E35" s="265"/>
      <c r="F35" s="265"/>
      <c r="G35" s="265"/>
      <c r="H35" s="265"/>
      <c r="I35" s="265"/>
      <c r="J35" s="265"/>
      <c r="K35" s="265"/>
      <c r="L35" s="265"/>
      <c r="M35" s="265"/>
      <c r="N35" s="265"/>
      <c r="O35" s="266"/>
      <c r="P35" s="613">
        <f>SUM(D35:O35)</f>
        <v>0</v>
      </c>
      <c r="Q35" s="3"/>
      <c r="R35" s="729" t="s">
        <v>198</v>
      </c>
      <c r="S35" s="1"/>
      <c r="T35" s="1"/>
      <c r="U35" s="1"/>
    </row>
    <row r="36" spans="2:21" s="128" customFormat="1" x14ac:dyDescent="0.25">
      <c r="B36" s="149"/>
      <c r="C36" s="209"/>
      <c r="D36" s="267"/>
      <c r="E36" s="268"/>
      <c r="F36" s="268"/>
      <c r="G36" s="268"/>
      <c r="H36" s="268"/>
      <c r="I36" s="268"/>
      <c r="J36" s="268"/>
      <c r="K36" s="268"/>
      <c r="L36" s="268"/>
      <c r="M36" s="268"/>
      <c r="N36" s="268"/>
      <c r="O36" s="269"/>
      <c r="P36" s="287">
        <f>SUM(D36:O36)</f>
        <v>0</v>
      </c>
      <c r="Q36" s="3"/>
      <c r="R36" s="729"/>
      <c r="S36" s="1"/>
      <c r="T36" s="1"/>
      <c r="U36" s="1"/>
    </row>
    <row r="37" spans="2:21" s="128" customFormat="1" x14ac:dyDescent="0.25">
      <c r="B37" s="149"/>
      <c r="C37" s="209"/>
      <c r="D37" s="267"/>
      <c r="E37" s="268"/>
      <c r="F37" s="268"/>
      <c r="G37" s="268"/>
      <c r="H37" s="268"/>
      <c r="I37" s="268"/>
      <c r="J37" s="268"/>
      <c r="K37" s="268"/>
      <c r="L37" s="268"/>
      <c r="M37" s="268"/>
      <c r="N37" s="268"/>
      <c r="O37" s="269"/>
      <c r="P37" s="287">
        <f>SUM(D37:O37)</f>
        <v>0</v>
      </c>
      <c r="Q37" s="3"/>
      <c r="R37" s="729"/>
      <c r="S37" s="1"/>
      <c r="T37" s="1"/>
      <c r="U37" s="1"/>
    </row>
    <row r="38" spans="2:21" s="128" customFormat="1" x14ac:dyDescent="0.25">
      <c r="B38" s="149"/>
      <c r="C38" s="209"/>
      <c r="D38" s="267"/>
      <c r="E38" s="268"/>
      <c r="F38" s="268"/>
      <c r="G38" s="268"/>
      <c r="H38" s="268"/>
      <c r="I38" s="268"/>
      <c r="J38" s="268"/>
      <c r="K38" s="268"/>
      <c r="L38" s="268"/>
      <c r="M38" s="268"/>
      <c r="N38" s="268"/>
      <c r="O38" s="269"/>
      <c r="P38" s="287">
        <f>SUM(D38:O38)</f>
        <v>0</v>
      </c>
      <c r="Q38" s="3"/>
      <c r="R38" s="556"/>
      <c r="S38" s="1"/>
      <c r="T38" s="1"/>
      <c r="U38" s="1"/>
    </row>
    <row r="39" spans="2:21" s="128" customFormat="1" x14ac:dyDescent="0.25">
      <c r="B39" s="149"/>
      <c r="C39" s="206"/>
      <c r="D39" s="270"/>
      <c r="E39" s="271"/>
      <c r="F39" s="271"/>
      <c r="G39" s="271"/>
      <c r="H39" s="271"/>
      <c r="I39" s="271"/>
      <c r="J39" s="271"/>
      <c r="K39" s="271"/>
      <c r="L39" s="271"/>
      <c r="M39" s="271"/>
      <c r="N39" s="271"/>
      <c r="O39" s="272"/>
      <c r="P39" s="616">
        <f>SUM(D39:O39)</f>
        <v>0</v>
      </c>
      <c r="Q39" s="3"/>
      <c r="R39" s="556"/>
      <c r="S39" s="1"/>
      <c r="T39" s="1"/>
      <c r="U39" s="1"/>
    </row>
    <row r="40" spans="2:21" s="128" customFormat="1" x14ac:dyDescent="0.25">
      <c r="B40" s="149"/>
      <c r="C40" s="602"/>
      <c r="D40" s="602"/>
      <c r="E40" s="602"/>
      <c r="F40" s="602"/>
      <c r="G40" s="602"/>
      <c r="H40" s="602"/>
      <c r="I40" s="602"/>
      <c r="J40" s="602"/>
      <c r="K40" s="602"/>
      <c r="L40" s="602"/>
      <c r="M40" s="602"/>
      <c r="N40" s="602"/>
      <c r="O40" s="602"/>
      <c r="P40" s="614">
        <f>SUM(P35:P39)</f>
        <v>0</v>
      </c>
      <c r="Q40" s="2"/>
      <c r="R40" s="556"/>
      <c r="S40" s="1"/>
      <c r="T40" s="1"/>
      <c r="U40" s="1"/>
    </row>
    <row r="41" spans="2:21" s="128" customFormat="1" x14ac:dyDescent="0.25">
      <c r="B41" s="149"/>
      <c r="C41" s="615"/>
      <c r="D41" s="602"/>
      <c r="E41" s="602"/>
      <c r="F41" s="602"/>
      <c r="G41" s="602"/>
      <c r="H41" s="602"/>
      <c r="I41" s="602"/>
      <c r="J41" s="602"/>
      <c r="K41" s="602"/>
      <c r="L41" s="602"/>
      <c r="M41" s="602"/>
      <c r="N41" s="602"/>
      <c r="O41" s="602"/>
      <c r="P41" s="603"/>
      <c r="Q41" s="2"/>
      <c r="R41" s="218"/>
      <c r="S41" s="1"/>
      <c r="T41" s="1"/>
      <c r="U41" s="1"/>
    </row>
    <row r="42" spans="2:21" ht="18" customHeight="1" x14ac:dyDescent="0.25">
      <c r="B42" s="178"/>
      <c r="C42" s="95"/>
      <c r="D42" s="95"/>
      <c r="E42" s="95"/>
      <c r="F42" s="95" t="s">
        <v>32</v>
      </c>
      <c r="G42" s="95"/>
      <c r="H42" s="95"/>
      <c r="I42" s="95"/>
      <c r="J42" s="95"/>
      <c r="K42" s="99"/>
      <c r="L42" s="95"/>
      <c r="M42" s="95"/>
      <c r="N42" s="95"/>
      <c r="O42" s="143" t="s">
        <v>58</v>
      </c>
      <c r="P42" s="305">
        <f>'Design Budget'!AC62</f>
        <v>12500</v>
      </c>
      <c r="Q42" s="96"/>
      <c r="R42" s="556"/>
      <c r="S42" s="187"/>
      <c r="T42" s="187"/>
      <c r="U42" s="187"/>
    </row>
    <row r="43" spans="2:21" ht="18" customHeight="1" thickBot="1" x14ac:dyDescent="0.3">
      <c r="B43" s="178"/>
      <c r="C43" s="95"/>
      <c r="D43" s="95"/>
      <c r="E43" s="95"/>
      <c r="F43" s="95"/>
      <c r="G43" s="95"/>
      <c r="H43" s="95"/>
      <c r="I43" s="95"/>
      <c r="J43" s="95"/>
      <c r="K43" s="95"/>
      <c r="L43" s="95"/>
      <c r="M43" s="95"/>
      <c r="N43" s="95"/>
      <c r="O43" s="95"/>
      <c r="P43" s="283"/>
      <c r="Q43" s="96"/>
      <c r="R43" s="556"/>
      <c r="S43" s="187"/>
      <c r="T43" s="187"/>
      <c r="U43" s="187"/>
    </row>
    <row r="44" spans="2:21" ht="15.75" thickBot="1" x14ac:dyDescent="0.3">
      <c r="B44" s="178"/>
      <c r="C44" s="734" t="s">
        <v>37</v>
      </c>
      <c r="D44" s="735"/>
      <c r="E44" s="735"/>
      <c r="F44" s="735"/>
      <c r="G44" s="735"/>
      <c r="H44" s="735"/>
      <c r="I44" s="735"/>
      <c r="J44" s="735"/>
      <c r="K44" s="735"/>
      <c r="L44" s="735"/>
      <c r="M44" s="735"/>
      <c r="N44" s="735"/>
      <c r="O44" s="735"/>
      <c r="P44" s="736"/>
      <c r="Q44" s="96"/>
      <c r="R44" s="556"/>
      <c r="S44" s="187"/>
      <c r="T44" s="187"/>
      <c r="U44" s="187"/>
    </row>
    <row r="45" spans="2:21" ht="9.75" customHeight="1" x14ac:dyDescent="0.25">
      <c r="B45" s="178"/>
      <c r="C45" s="193"/>
      <c r="D45" s="194"/>
      <c r="E45" s="194"/>
      <c r="F45" s="195"/>
      <c r="G45" s="196"/>
      <c r="H45" s="196"/>
      <c r="I45" s="196"/>
      <c r="J45" s="197"/>
      <c r="K45" s="197"/>
      <c r="L45" s="197"/>
      <c r="M45" s="197"/>
      <c r="N45" s="197"/>
      <c r="O45" s="197"/>
      <c r="P45" s="292"/>
      <c r="Q45" s="96"/>
      <c r="R45" s="556"/>
      <c r="S45" s="187"/>
      <c r="T45" s="187"/>
      <c r="U45" s="187"/>
    </row>
    <row r="46" spans="2:21" x14ac:dyDescent="0.25">
      <c r="B46" s="178"/>
      <c r="C46" s="306" t="s">
        <v>30</v>
      </c>
      <c r="D46" s="307">
        <f>'Basic Information'!D$17</f>
        <v>42964</v>
      </c>
      <c r="E46" s="210">
        <f>'Basic Information'!E$17</f>
        <v>42995</v>
      </c>
      <c r="F46" s="210">
        <f>'Basic Information'!F$17</f>
        <v>43025</v>
      </c>
      <c r="G46" s="210">
        <f>'Basic Information'!G$17</f>
        <v>43056</v>
      </c>
      <c r="H46" s="210">
        <f>'Basic Information'!H$17</f>
        <v>43086</v>
      </c>
      <c r="I46" s="210">
        <f>'Basic Information'!I$17</f>
        <v>43117</v>
      </c>
      <c r="J46" s="210">
        <f>'Basic Information'!J$17</f>
        <v>43148</v>
      </c>
      <c r="K46" s="210">
        <f>'Basic Information'!K$17</f>
        <v>43176</v>
      </c>
      <c r="L46" s="308">
        <f>'Basic Information'!L$17</f>
        <v>43207</v>
      </c>
      <c r="M46" s="210">
        <f>'Basic Information'!M$17</f>
        <v>43237</v>
      </c>
      <c r="N46" s="210">
        <f>'Basic Information'!N$17</f>
        <v>43268</v>
      </c>
      <c r="O46" s="309">
        <f>'Basic Information'!O$17</f>
        <v>43298</v>
      </c>
      <c r="P46" s="291" t="s">
        <v>1</v>
      </c>
      <c r="Q46" s="98"/>
      <c r="R46" s="556"/>
      <c r="S46" s="187"/>
      <c r="T46" s="187"/>
      <c r="U46" s="187"/>
    </row>
    <row r="47" spans="2:21" x14ac:dyDescent="0.25">
      <c r="B47" s="178"/>
      <c r="C47" s="684"/>
      <c r="D47" s="685" t="s">
        <v>20</v>
      </c>
      <c r="E47" s="686" t="s">
        <v>20</v>
      </c>
      <c r="F47" s="686" t="s">
        <v>20</v>
      </c>
      <c r="G47" s="686" t="s">
        <v>20</v>
      </c>
      <c r="H47" s="686" t="s">
        <v>20</v>
      </c>
      <c r="I47" s="686" t="s">
        <v>20</v>
      </c>
      <c r="J47" s="686" t="s">
        <v>20</v>
      </c>
      <c r="K47" s="686" t="s">
        <v>20</v>
      </c>
      <c r="L47" s="687" t="s">
        <v>20</v>
      </c>
      <c r="M47" s="686" t="s">
        <v>20</v>
      </c>
      <c r="N47" s="686" t="s">
        <v>20</v>
      </c>
      <c r="O47" s="688" t="s">
        <v>20</v>
      </c>
      <c r="P47" s="689" t="s">
        <v>20</v>
      </c>
      <c r="Q47" s="96"/>
      <c r="R47" s="556"/>
      <c r="S47" s="187"/>
      <c r="T47" s="187"/>
      <c r="U47" s="187"/>
    </row>
    <row r="48" spans="2:21" ht="15" customHeight="1" x14ac:dyDescent="0.25">
      <c r="B48" s="178"/>
      <c r="C48" s="260" t="s">
        <v>28</v>
      </c>
      <c r="D48" s="244"/>
      <c r="E48" s="245">
        <v>1000</v>
      </c>
      <c r="F48" s="245">
        <v>1000</v>
      </c>
      <c r="G48" s="245"/>
      <c r="H48" s="245"/>
      <c r="I48" s="245"/>
      <c r="J48" s="245"/>
      <c r="K48" s="245"/>
      <c r="L48" s="246"/>
      <c r="M48" s="245"/>
      <c r="N48" s="245"/>
      <c r="O48" s="247"/>
      <c r="P48" s="310">
        <f t="shared" ref="P48:P56" si="0">SUM(D48:O48)</f>
        <v>2000</v>
      </c>
      <c r="Q48" s="96"/>
      <c r="R48" s="219"/>
      <c r="S48" s="187"/>
      <c r="T48" s="187"/>
      <c r="U48" s="187"/>
    </row>
    <row r="49" spans="2:21" x14ac:dyDescent="0.25">
      <c r="B49" s="178"/>
      <c r="C49" s="261"/>
      <c r="D49" s="248"/>
      <c r="E49" s="249"/>
      <c r="F49" s="249"/>
      <c r="G49" s="249"/>
      <c r="H49" s="249"/>
      <c r="I49" s="249"/>
      <c r="J49" s="249"/>
      <c r="K49" s="249"/>
      <c r="L49" s="250"/>
      <c r="M49" s="249"/>
      <c r="N49" s="249"/>
      <c r="O49" s="251"/>
      <c r="P49" s="311">
        <f t="shared" si="0"/>
        <v>0</v>
      </c>
      <c r="Q49" s="96"/>
      <c r="R49" s="279"/>
      <c r="S49" s="187"/>
      <c r="T49" s="187"/>
      <c r="U49" s="187"/>
    </row>
    <row r="50" spans="2:21" x14ac:dyDescent="0.25">
      <c r="B50" s="178"/>
      <c r="C50" s="261"/>
      <c r="D50" s="248"/>
      <c r="E50" s="249"/>
      <c r="F50" s="249"/>
      <c r="G50" s="249"/>
      <c r="H50" s="249"/>
      <c r="I50" s="249"/>
      <c r="J50" s="249"/>
      <c r="K50" s="249"/>
      <c r="L50" s="250"/>
      <c r="M50" s="249"/>
      <c r="N50" s="249"/>
      <c r="O50" s="251"/>
      <c r="P50" s="311">
        <f t="shared" si="0"/>
        <v>0</v>
      </c>
      <c r="Q50" s="96"/>
      <c r="R50" s="279"/>
      <c r="S50" s="187"/>
      <c r="T50" s="187"/>
      <c r="U50" s="187"/>
    </row>
    <row r="51" spans="2:21" x14ac:dyDescent="0.25">
      <c r="B51" s="178"/>
      <c r="C51" s="261"/>
      <c r="D51" s="248"/>
      <c r="E51" s="249"/>
      <c r="F51" s="249"/>
      <c r="G51" s="249"/>
      <c r="H51" s="249"/>
      <c r="I51" s="249"/>
      <c r="J51" s="249"/>
      <c r="K51" s="249"/>
      <c r="L51" s="250"/>
      <c r="M51" s="249"/>
      <c r="N51" s="249"/>
      <c r="O51" s="251"/>
      <c r="P51" s="311">
        <f t="shared" si="0"/>
        <v>0</v>
      </c>
      <c r="Q51" s="96"/>
      <c r="R51" s="279"/>
      <c r="S51" s="187"/>
      <c r="T51" s="187"/>
      <c r="U51" s="187"/>
    </row>
    <row r="52" spans="2:21" x14ac:dyDescent="0.25">
      <c r="B52" s="178"/>
      <c r="C52" s="262"/>
      <c r="D52" s="252"/>
      <c r="E52" s="253"/>
      <c r="F52" s="253"/>
      <c r="G52" s="253"/>
      <c r="H52" s="253"/>
      <c r="I52" s="253"/>
      <c r="J52" s="253"/>
      <c r="K52" s="253"/>
      <c r="L52" s="254"/>
      <c r="M52" s="253"/>
      <c r="N52" s="253"/>
      <c r="O52" s="255"/>
      <c r="P52" s="387">
        <f t="shared" si="0"/>
        <v>0</v>
      </c>
      <c r="Q52" s="96"/>
      <c r="R52" s="219"/>
      <c r="S52" s="187"/>
      <c r="T52" s="187"/>
      <c r="U52" s="187"/>
    </row>
    <row r="53" spans="2:21" x14ac:dyDescent="0.25">
      <c r="B53" s="178"/>
      <c r="C53" s="262"/>
      <c r="D53" s="252"/>
      <c r="E53" s="253"/>
      <c r="F53" s="253"/>
      <c r="G53" s="253"/>
      <c r="H53" s="253"/>
      <c r="I53" s="253"/>
      <c r="J53" s="253"/>
      <c r="K53" s="253"/>
      <c r="L53" s="254"/>
      <c r="M53" s="253"/>
      <c r="N53" s="253"/>
      <c r="O53" s="255"/>
      <c r="P53" s="387">
        <f t="shared" si="0"/>
        <v>0</v>
      </c>
      <c r="Q53" s="96"/>
      <c r="R53" s="219"/>
      <c r="S53" s="187"/>
      <c r="T53" s="187"/>
      <c r="U53" s="187"/>
    </row>
    <row r="54" spans="2:21" s="128" customFormat="1" x14ac:dyDescent="0.25">
      <c r="B54" s="149"/>
      <c r="C54" s="262"/>
      <c r="D54" s="252"/>
      <c r="E54" s="253"/>
      <c r="F54" s="253"/>
      <c r="G54" s="253"/>
      <c r="H54" s="253"/>
      <c r="I54" s="253"/>
      <c r="J54" s="253"/>
      <c r="K54" s="253"/>
      <c r="L54" s="254"/>
      <c r="M54" s="253"/>
      <c r="N54" s="253"/>
      <c r="O54" s="255"/>
      <c r="P54" s="312">
        <f t="shared" si="0"/>
        <v>0</v>
      </c>
      <c r="Q54" s="2"/>
      <c r="R54" s="219"/>
      <c r="S54" s="1"/>
      <c r="T54" s="1"/>
      <c r="U54" s="1"/>
    </row>
    <row r="55" spans="2:21" s="128" customFormat="1" x14ac:dyDescent="0.25">
      <c r="B55" s="149"/>
      <c r="C55" s="262"/>
      <c r="D55" s="252"/>
      <c r="E55" s="253"/>
      <c r="F55" s="253"/>
      <c r="G55" s="253"/>
      <c r="H55" s="253"/>
      <c r="I55" s="253"/>
      <c r="J55" s="253"/>
      <c r="K55" s="253"/>
      <c r="L55" s="254"/>
      <c r="M55" s="253"/>
      <c r="N55" s="253"/>
      <c r="O55" s="255"/>
      <c r="P55" s="312">
        <f t="shared" si="0"/>
        <v>0</v>
      </c>
      <c r="Q55" s="2"/>
      <c r="R55" s="219" t="s">
        <v>44</v>
      </c>
      <c r="S55" s="1"/>
      <c r="T55" s="1"/>
      <c r="U55" s="1"/>
    </row>
    <row r="56" spans="2:21" x14ac:dyDescent="0.25">
      <c r="B56" s="178"/>
      <c r="C56" s="263"/>
      <c r="D56" s="256"/>
      <c r="E56" s="257"/>
      <c r="F56" s="257"/>
      <c r="G56" s="257"/>
      <c r="H56" s="257"/>
      <c r="I56" s="257"/>
      <c r="J56" s="257"/>
      <c r="K56" s="257"/>
      <c r="L56" s="258"/>
      <c r="M56" s="257"/>
      <c r="N56" s="257"/>
      <c r="O56" s="259"/>
      <c r="P56" s="313">
        <f t="shared" si="0"/>
        <v>0</v>
      </c>
      <c r="Q56" s="96"/>
      <c r="R56" s="279"/>
      <c r="S56" s="187"/>
      <c r="T56" s="187"/>
      <c r="U56" s="187"/>
    </row>
    <row r="57" spans="2:21" ht="16.5" customHeight="1" x14ac:dyDescent="0.25">
      <c r="B57" s="178"/>
      <c r="C57" s="95"/>
      <c r="D57" s="95"/>
      <c r="E57" s="95"/>
      <c r="F57" s="95"/>
      <c r="G57" s="95"/>
      <c r="H57" s="95"/>
      <c r="I57" s="95"/>
      <c r="J57" s="95"/>
      <c r="K57" s="95"/>
      <c r="L57" s="95"/>
      <c r="M57" s="95"/>
      <c r="N57" s="99"/>
      <c r="O57" s="143"/>
      <c r="P57" s="314">
        <f>SUM(P48:P56)</f>
        <v>2000</v>
      </c>
      <c r="Q57" s="96"/>
      <c r="R57" s="220"/>
      <c r="S57" s="187"/>
      <c r="T57" s="187"/>
      <c r="U57" s="187"/>
    </row>
    <row r="58" spans="2:21" ht="16.5" customHeight="1" x14ac:dyDescent="0.25">
      <c r="B58" s="178"/>
      <c r="C58" s="95"/>
      <c r="D58" s="95"/>
      <c r="E58" s="95"/>
      <c r="F58" s="95"/>
      <c r="G58" s="95"/>
      <c r="H58" s="95"/>
      <c r="I58" s="95"/>
      <c r="J58" s="95"/>
      <c r="K58" s="95"/>
      <c r="L58" s="95"/>
      <c r="M58" s="95"/>
      <c r="N58" s="150"/>
      <c r="O58" s="143"/>
      <c r="P58" s="296"/>
      <c r="Q58" s="96"/>
      <c r="R58" s="220"/>
      <c r="S58" s="187"/>
      <c r="T58" s="187"/>
      <c r="U58" s="187"/>
    </row>
    <row r="59" spans="2:21" ht="16.5" customHeight="1" x14ac:dyDescent="0.25">
      <c r="B59" s="178"/>
      <c r="C59" s="95"/>
      <c r="D59" s="95"/>
      <c r="E59" s="95"/>
      <c r="F59" s="95"/>
      <c r="G59" s="95"/>
      <c r="H59" s="95"/>
      <c r="I59" s="95"/>
      <c r="J59" s="95"/>
      <c r="K59" s="95"/>
      <c r="L59" s="95"/>
      <c r="M59" s="95"/>
      <c r="N59" s="150"/>
      <c r="O59" s="143" t="s">
        <v>59</v>
      </c>
      <c r="P59" s="315">
        <f>'Design Budget'!AC81</f>
        <v>2000</v>
      </c>
      <c r="Q59" s="96"/>
      <c r="R59" s="220"/>
      <c r="S59" s="187"/>
      <c r="T59" s="187"/>
      <c r="U59" s="187"/>
    </row>
    <row r="60" spans="2:21" ht="16.5" customHeight="1" x14ac:dyDescent="0.25">
      <c r="B60" s="178"/>
      <c r="C60" s="95"/>
      <c r="D60" s="95"/>
      <c r="E60" s="95"/>
      <c r="F60" s="95"/>
      <c r="G60" s="95"/>
      <c r="H60" s="95"/>
      <c r="I60" s="95"/>
      <c r="J60" s="95"/>
      <c r="K60" s="95"/>
      <c r="L60" s="95"/>
      <c r="M60" s="95"/>
      <c r="N60" s="150"/>
      <c r="O60" s="143"/>
      <c r="P60" s="296"/>
      <c r="Q60" s="96"/>
      <c r="R60" s="220"/>
      <c r="S60" s="187"/>
      <c r="T60" s="187"/>
      <c r="U60" s="187"/>
    </row>
    <row r="61" spans="2:21" ht="16.5" customHeight="1" x14ac:dyDescent="0.25">
      <c r="B61" s="178"/>
      <c r="C61" s="95"/>
      <c r="D61" s="95"/>
      <c r="E61" s="95"/>
      <c r="F61" s="95"/>
      <c r="G61" s="95"/>
      <c r="H61" s="95"/>
      <c r="I61" s="95"/>
      <c r="J61" s="95"/>
      <c r="K61" s="95"/>
      <c r="L61" s="95"/>
      <c r="M61" s="95"/>
      <c r="N61" s="150"/>
      <c r="O61" s="143"/>
      <c r="P61" s="296"/>
      <c r="Q61" s="96"/>
      <c r="R61" s="220"/>
      <c r="S61" s="187"/>
      <c r="T61" s="187"/>
      <c r="U61" s="187"/>
    </row>
    <row r="62" spans="2:21" ht="16.5" customHeight="1" x14ac:dyDescent="0.25">
      <c r="B62" s="178"/>
      <c r="C62" s="95"/>
      <c r="D62" s="95"/>
      <c r="E62" s="95"/>
      <c r="F62" s="95"/>
      <c r="G62" s="95"/>
      <c r="H62" s="95"/>
      <c r="I62" s="95"/>
      <c r="J62" s="95"/>
      <c r="K62" s="95"/>
      <c r="L62" s="95"/>
      <c r="M62" s="95"/>
      <c r="N62" s="99"/>
      <c r="O62" s="143"/>
      <c r="P62" s="296"/>
      <c r="Q62" s="96"/>
      <c r="R62" s="220"/>
      <c r="S62" s="187"/>
      <c r="T62" s="187"/>
      <c r="U62" s="187"/>
    </row>
    <row r="63" spans="2:21" ht="16.5" customHeight="1" x14ac:dyDescent="0.25">
      <c r="B63" s="178"/>
      <c r="C63" s="99"/>
      <c r="D63" s="95"/>
      <c r="E63" s="95"/>
      <c r="F63" s="95"/>
      <c r="G63" s="95"/>
      <c r="H63" s="95"/>
      <c r="I63" s="95"/>
      <c r="J63" s="95"/>
      <c r="K63" s="95"/>
      <c r="L63" s="95"/>
      <c r="M63" s="95"/>
      <c r="N63" s="150"/>
      <c r="O63" s="150"/>
      <c r="P63" s="293"/>
      <c r="Q63" s="96"/>
      <c r="R63" s="220"/>
      <c r="S63" s="187"/>
      <c r="T63" s="187"/>
      <c r="U63" s="187"/>
    </row>
    <row r="64" spans="2:21" ht="15.75" thickBot="1" x14ac:dyDescent="0.3">
      <c r="B64" s="179"/>
      <c r="C64" s="100"/>
      <c r="D64" s="100"/>
      <c r="E64" s="100"/>
      <c r="F64" s="100"/>
      <c r="G64" s="100"/>
      <c r="H64" s="100"/>
      <c r="I64" s="100"/>
      <c r="J64" s="100"/>
      <c r="K64" s="100"/>
      <c r="L64" s="100"/>
      <c r="M64" s="100"/>
      <c r="N64" s="100"/>
      <c r="O64" s="100"/>
      <c r="P64" s="294"/>
      <c r="Q64" s="147"/>
      <c r="R64" s="221"/>
      <c r="S64" s="187"/>
      <c r="T64" s="187"/>
      <c r="U64" s="187"/>
    </row>
    <row r="65" spans="3:21" x14ac:dyDescent="0.25">
      <c r="C65" s="187"/>
      <c r="D65" s="187"/>
      <c r="E65" s="187"/>
      <c r="F65" s="187"/>
      <c r="G65" s="187"/>
      <c r="H65" s="187"/>
      <c r="I65" s="187"/>
      <c r="J65" s="187"/>
      <c r="K65" s="187"/>
      <c r="L65" s="187"/>
      <c r="M65" s="187"/>
      <c r="N65" s="187"/>
      <c r="O65" s="187"/>
      <c r="P65" s="295"/>
      <c r="Q65" s="187"/>
      <c r="R65" s="187"/>
      <c r="S65" s="187"/>
      <c r="T65" s="187"/>
      <c r="U65" s="187"/>
    </row>
    <row r="66" spans="3:21" x14ac:dyDescent="0.25">
      <c r="C66" s="187"/>
      <c r="D66" s="187"/>
      <c r="E66" s="187"/>
      <c r="F66" s="187"/>
      <c r="G66" s="187"/>
      <c r="H66" s="187"/>
      <c r="I66" s="187"/>
      <c r="J66" s="187"/>
      <c r="K66" s="187"/>
      <c r="L66" s="187"/>
      <c r="M66" s="187"/>
      <c r="N66" s="187"/>
      <c r="O66" s="187"/>
      <c r="P66" s="295"/>
      <c r="Q66" s="187"/>
      <c r="R66" s="187"/>
      <c r="S66" s="187"/>
      <c r="T66" s="187"/>
      <c r="U66" s="187"/>
    </row>
    <row r="67" spans="3:21" x14ac:dyDescent="0.25">
      <c r="C67" s="187"/>
      <c r="D67" s="187"/>
      <c r="E67" s="187"/>
      <c r="F67" s="187"/>
      <c r="G67" s="187"/>
      <c r="H67" s="187"/>
      <c r="I67" s="187"/>
      <c r="J67" s="187"/>
      <c r="K67" s="187"/>
      <c r="L67" s="187"/>
      <c r="M67" s="187"/>
      <c r="N67" s="187"/>
      <c r="O67" s="187"/>
      <c r="P67" s="295"/>
      <c r="Q67" s="187"/>
      <c r="R67" s="187"/>
      <c r="S67" s="187"/>
      <c r="T67" s="187"/>
      <c r="U67" s="187"/>
    </row>
    <row r="68" spans="3:21" x14ac:dyDescent="0.25">
      <c r="C68" s="187"/>
      <c r="D68" s="187"/>
      <c r="E68" s="187"/>
      <c r="F68" s="187"/>
      <c r="G68" s="187"/>
      <c r="H68" s="187"/>
      <c r="I68" s="187"/>
      <c r="J68" s="187"/>
      <c r="K68" s="187"/>
      <c r="L68" s="187"/>
      <c r="M68" s="187"/>
      <c r="N68" s="187"/>
      <c r="O68" s="187"/>
      <c r="P68" s="295"/>
      <c r="Q68" s="187"/>
      <c r="R68" s="187"/>
      <c r="S68" s="187"/>
      <c r="T68" s="187"/>
      <c r="U68" s="187"/>
    </row>
    <row r="69" spans="3:21" x14ac:dyDescent="0.25">
      <c r="C69" s="187"/>
      <c r="D69" s="187"/>
      <c r="E69" s="187"/>
      <c r="F69" s="187"/>
      <c r="G69" s="187"/>
      <c r="H69" s="187"/>
      <c r="I69" s="187"/>
      <c r="J69" s="187"/>
      <c r="K69" s="187"/>
      <c r="L69" s="187"/>
      <c r="M69" s="187"/>
      <c r="N69" s="187"/>
      <c r="O69" s="187"/>
      <c r="P69" s="295"/>
      <c r="Q69" s="187"/>
      <c r="R69" s="187"/>
      <c r="S69" s="187"/>
      <c r="T69" s="187"/>
      <c r="U69" s="187"/>
    </row>
    <row r="70" spans="3:21" x14ac:dyDescent="0.25">
      <c r="C70" s="187"/>
      <c r="D70" s="187"/>
      <c r="E70" s="187"/>
      <c r="F70" s="187"/>
      <c r="G70" s="187"/>
      <c r="H70" s="187"/>
      <c r="I70" s="187"/>
      <c r="J70" s="187"/>
      <c r="K70" s="187"/>
      <c r="L70" s="187"/>
      <c r="M70" s="187"/>
      <c r="N70" s="187"/>
      <c r="O70" s="187"/>
      <c r="P70" s="295"/>
      <c r="Q70" s="187"/>
      <c r="R70" s="187"/>
      <c r="S70" s="187"/>
      <c r="T70" s="187"/>
      <c r="U70" s="187"/>
    </row>
    <row r="71" spans="3:21" x14ac:dyDescent="0.25">
      <c r="C71" s="187"/>
      <c r="D71" s="187"/>
      <c r="E71" s="187"/>
      <c r="F71" s="187"/>
      <c r="G71" s="187"/>
      <c r="H71" s="187"/>
      <c r="I71" s="187"/>
      <c r="J71" s="187"/>
      <c r="K71" s="187"/>
      <c r="L71" s="187"/>
      <c r="M71" s="187"/>
      <c r="N71" s="187"/>
      <c r="O71" s="187"/>
      <c r="P71" s="295"/>
      <c r="Q71" s="187"/>
      <c r="R71" s="187"/>
      <c r="S71" s="187"/>
      <c r="T71" s="187"/>
      <c r="U71" s="187"/>
    </row>
    <row r="72" spans="3:21" x14ac:dyDescent="0.25">
      <c r="C72" s="187"/>
      <c r="D72" s="187"/>
      <c r="E72" s="187"/>
      <c r="F72" s="187"/>
      <c r="G72" s="187"/>
      <c r="H72" s="187"/>
      <c r="I72" s="187"/>
      <c r="J72" s="187"/>
      <c r="K72" s="187"/>
      <c r="L72" s="187"/>
      <c r="M72" s="187"/>
      <c r="N72" s="187"/>
      <c r="O72" s="187"/>
      <c r="P72" s="295"/>
      <c r="Q72" s="187"/>
      <c r="R72" s="187"/>
      <c r="S72" s="187"/>
      <c r="T72" s="187"/>
      <c r="U72" s="187"/>
    </row>
    <row r="73" spans="3:21" x14ac:dyDescent="0.25">
      <c r="C73" s="187"/>
      <c r="D73" s="187"/>
      <c r="E73" s="187"/>
      <c r="F73" s="187"/>
      <c r="G73" s="187"/>
      <c r="H73" s="187"/>
      <c r="I73" s="187"/>
      <c r="J73" s="187"/>
      <c r="K73" s="187"/>
      <c r="L73" s="187"/>
      <c r="M73" s="187"/>
      <c r="N73" s="187"/>
      <c r="O73" s="187"/>
      <c r="P73" s="295"/>
      <c r="Q73" s="187"/>
      <c r="R73" s="187"/>
      <c r="S73" s="187"/>
      <c r="T73" s="187"/>
      <c r="U73" s="187"/>
    </row>
    <row r="74" spans="3:21" x14ac:dyDescent="0.25">
      <c r="C74" s="187"/>
      <c r="D74" s="187"/>
      <c r="E74" s="187"/>
      <c r="F74" s="187"/>
      <c r="G74" s="187"/>
      <c r="H74" s="187"/>
      <c r="I74" s="187"/>
      <c r="J74" s="187"/>
      <c r="K74" s="187"/>
      <c r="L74" s="187"/>
      <c r="M74" s="187"/>
      <c r="N74" s="187"/>
      <c r="O74" s="187"/>
      <c r="P74" s="295"/>
      <c r="Q74" s="187"/>
      <c r="R74" s="187"/>
      <c r="S74" s="187"/>
      <c r="T74" s="187"/>
      <c r="U74" s="187"/>
    </row>
    <row r="75" spans="3:21" x14ac:dyDescent="0.25">
      <c r="C75" s="187"/>
      <c r="D75" s="187"/>
      <c r="E75" s="187"/>
      <c r="F75" s="187"/>
      <c r="G75" s="187"/>
      <c r="H75" s="187"/>
      <c r="I75" s="187"/>
      <c r="J75" s="187"/>
      <c r="K75" s="187"/>
      <c r="L75" s="187"/>
      <c r="M75" s="187"/>
      <c r="N75" s="187"/>
      <c r="O75" s="187"/>
      <c r="P75" s="295"/>
      <c r="Q75" s="187"/>
      <c r="R75" s="187"/>
      <c r="S75" s="187"/>
      <c r="T75" s="187"/>
      <c r="U75" s="187"/>
    </row>
    <row r="116" ht="45.75" customHeight="1" x14ac:dyDescent="0.25"/>
  </sheetData>
  <sheetProtection formatCells="0" formatColumns="0" formatRows="0" insertRows="0"/>
  <mergeCells count="8">
    <mergeCell ref="R35:R37"/>
    <mergeCell ref="G7:O7"/>
    <mergeCell ref="C7:D7"/>
    <mergeCell ref="C44:P44"/>
    <mergeCell ref="D32:P32"/>
    <mergeCell ref="D12:P12"/>
    <mergeCell ref="C10:P10"/>
    <mergeCell ref="D22:P22"/>
  </mergeCells>
  <phoneticPr fontId="46" type="noConversion"/>
  <dataValidations count="2">
    <dataValidation type="list" allowBlank="1" showInputMessage="1" showErrorMessage="1" sqref="C25:C29 C15:C19 C35:C39">
      <formula1>MasterStaffList</formula1>
    </dataValidation>
    <dataValidation type="list" allowBlank="1" showInputMessage="1" showErrorMessage="1" sqref="C48:C56">
      <formula1>OtherExpenses</formula1>
    </dataValidation>
  </dataValidations>
  <pageMargins left="0.7" right="0.7" top="0.75" bottom="0.75" header="0.3" footer="0.3"/>
  <pageSetup scale="79" fitToHeight="30" orientation="landscape"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pageSetUpPr fitToPage="1"/>
  </sheetPr>
  <dimension ref="B1:U116"/>
  <sheetViews>
    <sheetView topLeftCell="A16" zoomScale="80" zoomScaleNormal="80" workbookViewId="0">
      <selection activeCell="E42" sqref="E42"/>
    </sheetView>
  </sheetViews>
  <sheetFormatPr defaultRowHeight="15" x14ac:dyDescent="0.25"/>
  <cols>
    <col min="1" max="2" width="2" style="101" customWidth="1"/>
    <col min="3" max="3" width="27.42578125" style="101" customWidth="1"/>
    <col min="4" max="6" width="8.7109375" style="101" customWidth="1"/>
    <col min="7" max="7" width="9.5703125" style="101" customWidth="1"/>
    <col min="8" max="14" width="8.7109375" style="101" customWidth="1"/>
    <col min="15" max="15" width="11.42578125" style="101" customWidth="1"/>
    <col min="16" max="16" width="13.5703125" style="281" customWidth="1"/>
    <col min="17" max="17" width="2.140625" style="101" customWidth="1"/>
    <col min="18" max="18" width="65.140625" style="101" customWidth="1"/>
    <col min="19" max="16384" width="9.140625" style="101"/>
  </cols>
  <sheetData>
    <row r="1" spans="2:21" ht="11.25" customHeight="1" thickBot="1" x14ac:dyDescent="0.3">
      <c r="R1" s="150"/>
    </row>
    <row r="2" spans="2:21" ht="8.25" customHeight="1" thickBot="1" x14ac:dyDescent="0.3">
      <c r="B2" s="177"/>
      <c r="C2" s="212"/>
      <c r="D2" s="212"/>
      <c r="E2" s="212"/>
      <c r="F2" s="212"/>
      <c r="G2" s="212"/>
      <c r="H2" s="212"/>
      <c r="I2" s="212"/>
      <c r="J2" s="212"/>
      <c r="K2" s="212"/>
      <c r="L2" s="212"/>
      <c r="M2" s="212"/>
      <c r="N2" s="212"/>
      <c r="O2" s="212"/>
      <c r="P2" s="282"/>
      <c r="Q2" s="213"/>
      <c r="R2" s="531"/>
    </row>
    <row r="3" spans="2:21" ht="31.5" customHeight="1" x14ac:dyDescent="0.25">
      <c r="B3" s="178"/>
      <c r="C3" s="392" t="str">
        <f>"BUSINESS PLANNING FOR HEALTH:  "&amp;'Basic Information'!D6</f>
        <v>BUSINESS PLANNING FOR HEALTH:  MSH</v>
      </c>
      <c r="D3" s="617"/>
      <c r="E3" s="617"/>
      <c r="F3" s="617"/>
      <c r="G3" s="617"/>
      <c r="H3" s="617"/>
      <c r="I3" s="617"/>
      <c r="J3" s="617"/>
      <c r="K3" s="617"/>
      <c r="L3" s="617"/>
      <c r="M3" s="617"/>
      <c r="N3" s="617"/>
      <c r="O3" s="617"/>
      <c r="P3" s="618"/>
      <c r="Q3" s="211"/>
      <c r="R3" s="214" t="s">
        <v>8</v>
      </c>
      <c r="S3" s="187"/>
      <c r="T3" s="187"/>
      <c r="U3" s="187"/>
    </row>
    <row r="4" spans="2:21" ht="32.25" customHeight="1" x14ac:dyDescent="0.25">
      <c r="B4" s="178"/>
      <c r="C4" s="393" t="str">
        <f>"FOR THE PRODUCT OR SERVICE:   "&amp;'Basic Information'!D8</f>
        <v>FOR THE PRODUCT OR SERVICE:   Fast-track Business Planning for Health Program</v>
      </c>
      <c r="D4" s="619"/>
      <c r="E4" s="619"/>
      <c r="F4" s="619"/>
      <c r="G4" s="619"/>
      <c r="H4" s="619"/>
      <c r="I4" s="619"/>
      <c r="J4" s="619"/>
      <c r="K4" s="619"/>
      <c r="L4" s="619"/>
      <c r="M4" s="619"/>
      <c r="N4" s="619"/>
      <c r="O4" s="619"/>
      <c r="P4" s="620"/>
      <c r="Q4" s="188"/>
      <c r="R4" s="279" t="s">
        <v>9</v>
      </c>
      <c r="S4" s="187"/>
      <c r="T4" s="187"/>
      <c r="U4" s="187"/>
    </row>
    <row r="5" spans="2:21" ht="21.75" customHeight="1" thickBot="1" x14ac:dyDescent="0.3">
      <c r="B5" s="178"/>
      <c r="C5" s="621" t="s">
        <v>159</v>
      </c>
      <c r="D5" s="622"/>
      <c r="E5" s="622"/>
      <c r="F5" s="622"/>
      <c r="G5" s="622"/>
      <c r="H5" s="622"/>
      <c r="I5" s="622"/>
      <c r="J5" s="622"/>
      <c r="K5" s="622"/>
      <c r="L5" s="622"/>
      <c r="M5" s="622"/>
      <c r="N5" s="622"/>
      <c r="O5" s="622"/>
      <c r="P5" s="623"/>
      <c r="Q5" s="188"/>
      <c r="R5" s="279"/>
      <c r="S5" s="187"/>
      <c r="T5" s="187"/>
      <c r="U5" s="187"/>
    </row>
    <row r="6" spans="2:21" ht="12" customHeight="1" x14ac:dyDescent="0.25">
      <c r="B6" s="178"/>
      <c r="C6" s="95"/>
      <c r="D6" s="95"/>
      <c r="E6" s="95"/>
      <c r="F6" s="95"/>
      <c r="G6" s="95"/>
      <c r="H6" s="95"/>
      <c r="I6" s="95"/>
      <c r="J6" s="95"/>
      <c r="K6" s="95"/>
      <c r="L6" s="95"/>
      <c r="M6" s="95"/>
      <c r="N6" s="95"/>
      <c r="O6" s="95"/>
      <c r="P6" s="283"/>
      <c r="Q6" s="96"/>
      <c r="R6" s="215"/>
      <c r="S6" s="187"/>
      <c r="T6" s="187"/>
      <c r="U6" s="187"/>
    </row>
    <row r="7" spans="2:21" ht="21" x14ac:dyDescent="0.35">
      <c r="B7" s="178"/>
      <c r="C7" s="733"/>
      <c r="D7" s="733"/>
      <c r="E7" s="144"/>
      <c r="F7" s="144"/>
      <c r="G7" s="730" t="str">
        <f>"BUDGET COST for "&amp;C5</f>
        <v>BUDGET COST for Step 2:  Test the Prototype</v>
      </c>
      <c r="H7" s="731"/>
      <c r="I7" s="731"/>
      <c r="J7" s="731"/>
      <c r="K7" s="731"/>
      <c r="L7" s="731"/>
      <c r="M7" s="731"/>
      <c r="N7" s="731"/>
      <c r="O7" s="732"/>
      <c r="P7" s="316">
        <f>'Test Budget'!AC85</f>
        <v>13050</v>
      </c>
      <c r="Q7" s="96"/>
      <c r="R7" s="279"/>
      <c r="S7" s="187"/>
      <c r="T7" s="187"/>
      <c r="U7" s="187"/>
    </row>
    <row r="8" spans="2:21" ht="12.75" customHeight="1" x14ac:dyDescent="0.25">
      <c r="B8" s="178"/>
      <c r="C8" s="189"/>
      <c r="D8" s="95"/>
      <c r="E8" s="95"/>
      <c r="F8" s="95"/>
      <c r="G8" s="95"/>
      <c r="H8" s="95"/>
      <c r="I8" s="95"/>
      <c r="J8" s="95"/>
      <c r="K8" s="95"/>
      <c r="L8" s="95"/>
      <c r="M8" s="95"/>
      <c r="N8" s="95"/>
      <c r="O8" s="95"/>
      <c r="P8" s="283"/>
      <c r="Q8" s="96"/>
      <c r="R8" s="556"/>
      <c r="S8" s="187"/>
      <c r="T8" s="187"/>
      <c r="U8" s="187"/>
    </row>
    <row r="9" spans="2:21" ht="13.5" customHeight="1" thickBot="1" x14ac:dyDescent="0.3">
      <c r="B9" s="178"/>
      <c r="C9" s="191"/>
      <c r="D9" s="191"/>
      <c r="E9" s="191"/>
      <c r="F9" s="191"/>
      <c r="G9" s="191"/>
      <c r="H9" s="191"/>
      <c r="I9" s="191"/>
      <c r="J9" s="191"/>
      <c r="K9" s="191"/>
      <c r="L9" s="191"/>
      <c r="M9" s="191"/>
      <c r="N9" s="191"/>
      <c r="O9" s="191"/>
      <c r="P9" s="284"/>
      <c r="Q9" s="190"/>
      <c r="R9" s="556"/>
      <c r="S9" s="187"/>
      <c r="T9" s="187"/>
      <c r="U9" s="187"/>
    </row>
    <row r="10" spans="2:21" ht="17.25" customHeight="1" thickBot="1" x14ac:dyDescent="0.3">
      <c r="B10" s="178"/>
      <c r="C10" s="743" t="s">
        <v>158</v>
      </c>
      <c r="D10" s="744"/>
      <c r="E10" s="744"/>
      <c r="F10" s="744"/>
      <c r="G10" s="744"/>
      <c r="H10" s="744"/>
      <c r="I10" s="744"/>
      <c r="J10" s="744"/>
      <c r="K10" s="744"/>
      <c r="L10" s="744"/>
      <c r="M10" s="744"/>
      <c r="N10" s="744"/>
      <c r="O10" s="744"/>
      <c r="P10" s="745"/>
      <c r="Q10" s="190"/>
      <c r="R10" s="556"/>
      <c r="S10" s="187"/>
      <c r="T10" s="187"/>
      <c r="U10" s="187"/>
    </row>
    <row r="11" spans="2:21" ht="15" customHeight="1" x14ac:dyDescent="0.25">
      <c r="B11" s="178"/>
      <c r="C11" s="97"/>
      <c r="D11" s="192"/>
      <c r="E11" s="95"/>
      <c r="F11" s="95"/>
      <c r="G11" s="95"/>
      <c r="H11" s="95"/>
      <c r="I11" s="95"/>
      <c r="J11" s="95"/>
      <c r="K11" s="95"/>
      <c r="L11" s="95"/>
      <c r="M11" s="95"/>
      <c r="N11" s="95"/>
      <c r="O11" s="95"/>
      <c r="P11" s="283"/>
      <c r="Q11" s="96"/>
      <c r="R11" s="556"/>
      <c r="S11" s="187"/>
      <c r="T11" s="187"/>
      <c r="U11" s="187"/>
    </row>
    <row r="12" spans="2:21" ht="39.950000000000003" customHeight="1" x14ac:dyDescent="0.25">
      <c r="B12" s="178"/>
      <c r="C12" s="548" t="s">
        <v>5</v>
      </c>
      <c r="D12" s="737" t="s">
        <v>208</v>
      </c>
      <c r="E12" s="738"/>
      <c r="F12" s="738"/>
      <c r="G12" s="738"/>
      <c r="H12" s="738"/>
      <c r="I12" s="738"/>
      <c r="J12" s="738"/>
      <c r="K12" s="738"/>
      <c r="L12" s="738"/>
      <c r="M12" s="738"/>
      <c r="N12" s="738"/>
      <c r="O12" s="738"/>
      <c r="P12" s="739"/>
      <c r="Q12" s="92"/>
      <c r="R12" s="216"/>
      <c r="S12" s="187"/>
      <c r="T12" s="187"/>
      <c r="U12" s="187"/>
    </row>
    <row r="13" spans="2:21" x14ac:dyDescent="0.25">
      <c r="B13" s="178"/>
      <c r="C13" s="207" t="s">
        <v>0</v>
      </c>
      <c r="D13" s="692">
        <f>'Basic Information'!D$17</f>
        <v>42964</v>
      </c>
      <c r="E13" s="693">
        <f>'Basic Information'!E$17</f>
        <v>42995</v>
      </c>
      <c r="F13" s="693">
        <f>'Basic Information'!F$17</f>
        <v>43025</v>
      </c>
      <c r="G13" s="693">
        <f>'Basic Information'!G$17</f>
        <v>43056</v>
      </c>
      <c r="H13" s="693">
        <f>'Basic Information'!H$17</f>
        <v>43086</v>
      </c>
      <c r="I13" s="693">
        <f>'Basic Information'!I$17</f>
        <v>43117</v>
      </c>
      <c r="J13" s="693">
        <f>'Basic Information'!J$17</f>
        <v>43148</v>
      </c>
      <c r="K13" s="693">
        <f>'Basic Information'!K$17</f>
        <v>43176</v>
      </c>
      <c r="L13" s="693">
        <f>'Basic Information'!L$17</f>
        <v>43207</v>
      </c>
      <c r="M13" s="693">
        <f>'Basic Information'!M$17</f>
        <v>43237</v>
      </c>
      <c r="N13" s="693">
        <f>'Basic Information'!N$17</f>
        <v>43268</v>
      </c>
      <c r="O13" s="693">
        <f>'Basic Information'!O$17</f>
        <v>43298</v>
      </c>
      <c r="P13" s="285" t="s">
        <v>1</v>
      </c>
      <c r="Q13" s="93"/>
      <c r="R13" s="217"/>
      <c r="S13" s="187"/>
      <c r="T13" s="187"/>
      <c r="U13" s="187"/>
    </row>
    <row r="14" spans="2:21" x14ac:dyDescent="0.25">
      <c r="B14" s="178"/>
      <c r="C14" s="609"/>
      <c r="D14" s="610" t="s">
        <v>19</v>
      </c>
      <c r="E14" s="611" t="s">
        <v>19</v>
      </c>
      <c r="F14" s="611" t="s">
        <v>19</v>
      </c>
      <c r="G14" s="611" t="s">
        <v>19</v>
      </c>
      <c r="H14" s="611" t="s">
        <v>19</v>
      </c>
      <c r="I14" s="611" t="s">
        <v>19</v>
      </c>
      <c r="J14" s="611" t="s">
        <v>19</v>
      </c>
      <c r="K14" s="611" t="s">
        <v>19</v>
      </c>
      <c r="L14" s="611" t="s">
        <v>19</v>
      </c>
      <c r="M14" s="611" t="s">
        <v>19</v>
      </c>
      <c r="N14" s="611" t="s">
        <v>19</v>
      </c>
      <c r="O14" s="611" t="s">
        <v>19</v>
      </c>
      <c r="P14" s="612" t="s">
        <v>19</v>
      </c>
      <c r="Q14" s="93"/>
      <c r="R14" s="217"/>
      <c r="S14" s="187"/>
      <c r="T14" s="187"/>
      <c r="U14" s="187"/>
    </row>
    <row r="15" spans="2:21" x14ac:dyDescent="0.25">
      <c r="B15" s="178"/>
      <c r="C15" s="208" t="s">
        <v>224</v>
      </c>
      <c r="D15" s="264"/>
      <c r="E15" s="265"/>
      <c r="F15" s="265">
        <v>3</v>
      </c>
      <c r="G15" s="265"/>
      <c r="H15" s="265"/>
      <c r="I15" s="265"/>
      <c r="J15" s="265"/>
      <c r="K15" s="265"/>
      <c r="L15" s="265"/>
      <c r="M15" s="265"/>
      <c r="N15" s="265"/>
      <c r="O15" s="266"/>
      <c r="P15" s="286">
        <f>SUM(D15:O15)</f>
        <v>3</v>
      </c>
      <c r="Q15" s="94"/>
      <c r="R15" s="217"/>
      <c r="S15" s="187"/>
      <c r="T15" s="187"/>
      <c r="U15" s="187"/>
    </row>
    <row r="16" spans="2:21" x14ac:dyDescent="0.25">
      <c r="B16" s="178"/>
      <c r="C16" s="209" t="s">
        <v>223</v>
      </c>
      <c r="D16" s="267"/>
      <c r="E16" s="268"/>
      <c r="F16" s="268">
        <v>3</v>
      </c>
      <c r="G16" s="268"/>
      <c r="H16" s="268"/>
      <c r="I16" s="268"/>
      <c r="J16" s="268"/>
      <c r="K16" s="268"/>
      <c r="L16" s="268"/>
      <c r="M16" s="268"/>
      <c r="N16" s="268"/>
      <c r="O16" s="269"/>
      <c r="P16" s="386">
        <f>SUM(D16:O16)</f>
        <v>3</v>
      </c>
      <c r="Q16" s="94"/>
      <c r="R16" s="217"/>
      <c r="S16" s="187"/>
      <c r="T16" s="187"/>
      <c r="U16" s="187"/>
    </row>
    <row r="17" spans="2:21" x14ac:dyDescent="0.25">
      <c r="B17" s="178"/>
      <c r="C17" s="209" t="s">
        <v>227</v>
      </c>
      <c r="D17" s="267"/>
      <c r="E17" s="268"/>
      <c r="F17" s="268">
        <v>1</v>
      </c>
      <c r="G17" s="268"/>
      <c r="H17" s="268"/>
      <c r="I17" s="268"/>
      <c r="J17" s="268"/>
      <c r="K17" s="268"/>
      <c r="L17" s="268"/>
      <c r="M17" s="268"/>
      <c r="N17" s="268"/>
      <c r="O17" s="269"/>
      <c r="P17" s="386">
        <f>SUM(D17:O17)</f>
        <v>1</v>
      </c>
      <c r="Q17" s="94"/>
      <c r="R17" s="219"/>
      <c r="S17" s="187"/>
      <c r="T17" s="187"/>
      <c r="U17" s="187"/>
    </row>
    <row r="18" spans="2:21" x14ac:dyDescent="0.25">
      <c r="B18" s="178"/>
      <c r="C18" s="209" t="s">
        <v>226</v>
      </c>
      <c r="D18" s="267"/>
      <c r="E18" s="268"/>
      <c r="F18" s="268">
        <v>1</v>
      </c>
      <c r="G18" s="268"/>
      <c r="H18" s="268"/>
      <c r="I18" s="268"/>
      <c r="J18" s="268"/>
      <c r="K18" s="268"/>
      <c r="L18" s="268"/>
      <c r="M18" s="268"/>
      <c r="N18" s="268"/>
      <c r="O18" s="269"/>
      <c r="P18" s="386">
        <f>SUM(D18:O18)</f>
        <v>1</v>
      </c>
      <c r="Q18" s="94"/>
      <c r="R18" s="219" t="s">
        <v>43</v>
      </c>
      <c r="S18" s="187"/>
      <c r="T18" s="187"/>
      <c r="U18" s="187"/>
    </row>
    <row r="19" spans="2:21" x14ac:dyDescent="0.25">
      <c r="B19" s="178"/>
      <c r="C19" s="206"/>
      <c r="D19" s="270"/>
      <c r="E19" s="271"/>
      <c r="F19" s="271"/>
      <c r="G19" s="271"/>
      <c r="H19" s="271"/>
      <c r="I19" s="271"/>
      <c r="J19" s="271"/>
      <c r="K19" s="271"/>
      <c r="L19" s="271"/>
      <c r="M19" s="271"/>
      <c r="N19" s="271"/>
      <c r="O19" s="272"/>
      <c r="P19" s="288">
        <f>SUM(D19:O19)</f>
        <v>0</v>
      </c>
      <c r="Q19" s="94"/>
      <c r="R19" s="279"/>
      <c r="S19" s="187"/>
      <c r="T19" s="187"/>
      <c r="U19" s="187"/>
    </row>
    <row r="20" spans="2:21" x14ac:dyDescent="0.25">
      <c r="B20" s="178"/>
      <c r="C20" s="95"/>
      <c r="D20" s="95"/>
      <c r="E20" s="95"/>
      <c r="F20" s="95"/>
      <c r="G20" s="95"/>
      <c r="H20" s="95"/>
      <c r="I20" s="95"/>
      <c r="J20" s="95"/>
      <c r="K20" s="95"/>
      <c r="L20" s="95"/>
      <c r="M20" s="95"/>
      <c r="N20" s="95"/>
      <c r="O20" s="95"/>
      <c r="P20" s="289">
        <f>SUM(P15:P19)</f>
        <v>8</v>
      </c>
      <c r="Q20" s="96"/>
      <c r="R20" s="556"/>
      <c r="S20" s="187"/>
      <c r="T20" s="187"/>
      <c r="U20" s="187"/>
    </row>
    <row r="21" spans="2:21" x14ac:dyDescent="0.25">
      <c r="B21" s="178"/>
      <c r="C21" s="148"/>
      <c r="D21" s="95"/>
      <c r="E21" s="95"/>
      <c r="F21" s="95"/>
      <c r="G21" s="95"/>
      <c r="H21" s="95"/>
      <c r="I21" s="95"/>
      <c r="J21" s="95"/>
      <c r="K21" s="95"/>
      <c r="L21" s="95"/>
      <c r="M21" s="95"/>
      <c r="N21" s="95"/>
      <c r="O21" s="95"/>
      <c r="P21" s="283"/>
      <c r="Q21" s="96"/>
      <c r="R21" s="556"/>
      <c r="S21" s="187"/>
      <c r="T21" s="187"/>
      <c r="U21" s="187"/>
    </row>
    <row r="22" spans="2:21" ht="39.950000000000003" customHeight="1" x14ac:dyDescent="0.25">
      <c r="B22" s="178"/>
      <c r="C22" s="548" t="s">
        <v>6</v>
      </c>
      <c r="D22" s="737" t="s">
        <v>209</v>
      </c>
      <c r="E22" s="738"/>
      <c r="F22" s="738"/>
      <c r="G22" s="738"/>
      <c r="H22" s="738"/>
      <c r="I22" s="738"/>
      <c r="J22" s="738"/>
      <c r="K22" s="738"/>
      <c r="L22" s="738"/>
      <c r="M22" s="738"/>
      <c r="N22" s="738"/>
      <c r="O22" s="738"/>
      <c r="P22" s="739"/>
      <c r="Q22" s="92"/>
      <c r="R22" s="556"/>
      <c r="S22" s="187"/>
      <c r="T22" s="187"/>
      <c r="U22" s="187"/>
    </row>
    <row r="23" spans="2:21" x14ac:dyDescent="0.25">
      <c r="B23" s="178"/>
      <c r="C23" s="207" t="s">
        <v>0</v>
      </c>
      <c r="D23" s="692">
        <f>'Basic Information'!D$17</f>
        <v>42964</v>
      </c>
      <c r="E23" s="693">
        <f>'Basic Information'!E$17</f>
        <v>42995</v>
      </c>
      <c r="F23" s="693">
        <f>'Basic Information'!F$17</f>
        <v>43025</v>
      </c>
      <c r="G23" s="693">
        <f>'Basic Information'!G$17</f>
        <v>43056</v>
      </c>
      <c r="H23" s="693">
        <f>'Basic Information'!H$17</f>
        <v>43086</v>
      </c>
      <c r="I23" s="693">
        <f>'Basic Information'!I$17</f>
        <v>43117</v>
      </c>
      <c r="J23" s="693">
        <f>'Basic Information'!J$17</f>
        <v>43148</v>
      </c>
      <c r="K23" s="693">
        <f>'Basic Information'!K$17</f>
        <v>43176</v>
      </c>
      <c r="L23" s="693">
        <f>'Basic Information'!L$17</f>
        <v>43207</v>
      </c>
      <c r="M23" s="693">
        <f>'Basic Information'!M$17</f>
        <v>43237</v>
      </c>
      <c r="N23" s="693">
        <f>'Basic Information'!N$17</f>
        <v>43268</v>
      </c>
      <c r="O23" s="693">
        <f>'Basic Information'!O$17</f>
        <v>43298</v>
      </c>
      <c r="P23" s="285" t="s">
        <v>1</v>
      </c>
      <c r="Q23" s="93"/>
      <c r="R23" s="556"/>
      <c r="S23" s="187"/>
      <c r="T23" s="187"/>
      <c r="U23" s="187"/>
    </row>
    <row r="24" spans="2:21" x14ac:dyDescent="0.25">
      <c r="B24" s="178"/>
      <c r="C24" s="609"/>
      <c r="D24" s="610" t="s">
        <v>19</v>
      </c>
      <c r="E24" s="611" t="s">
        <v>19</v>
      </c>
      <c r="F24" s="611" t="s">
        <v>19</v>
      </c>
      <c r="G24" s="611" t="s">
        <v>19</v>
      </c>
      <c r="H24" s="611" t="s">
        <v>19</v>
      </c>
      <c r="I24" s="611" t="s">
        <v>19</v>
      </c>
      <c r="J24" s="611" t="s">
        <v>19</v>
      </c>
      <c r="K24" s="611" t="s">
        <v>19</v>
      </c>
      <c r="L24" s="611" t="s">
        <v>19</v>
      </c>
      <c r="M24" s="611" t="s">
        <v>19</v>
      </c>
      <c r="N24" s="611" t="s">
        <v>19</v>
      </c>
      <c r="O24" s="611" t="s">
        <v>19</v>
      </c>
      <c r="P24" s="612" t="s">
        <v>19</v>
      </c>
      <c r="Q24" s="93"/>
      <c r="R24" s="217"/>
      <c r="S24" s="187"/>
      <c r="T24" s="187"/>
      <c r="U24" s="187"/>
    </row>
    <row r="25" spans="2:21" x14ac:dyDescent="0.25">
      <c r="B25" s="178"/>
      <c r="C25" s="208" t="s">
        <v>224</v>
      </c>
      <c r="D25" s="264"/>
      <c r="E25" s="265"/>
      <c r="F25" s="265"/>
      <c r="G25" s="265">
        <v>5</v>
      </c>
      <c r="H25" s="265"/>
      <c r="I25" s="265"/>
      <c r="J25" s="265"/>
      <c r="K25" s="265"/>
      <c r="L25" s="265"/>
      <c r="M25" s="265"/>
      <c r="N25" s="265"/>
      <c r="O25" s="266"/>
      <c r="P25" s="286">
        <f>SUM(D25:O25)</f>
        <v>5</v>
      </c>
      <c r="Q25" s="94"/>
      <c r="R25" s="556"/>
      <c r="S25" s="187"/>
      <c r="T25" s="187"/>
      <c r="U25" s="187"/>
    </row>
    <row r="26" spans="2:21" x14ac:dyDescent="0.25">
      <c r="B26" s="178"/>
      <c r="C26" s="209" t="s">
        <v>223</v>
      </c>
      <c r="D26" s="267"/>
      <c r="E26" s="268"/>
      <c r="F26" s="268"/>
      <c r="G26" s="268">
        <v>5</v>
      </c>
      <c r="H26" s="268"/>
      <c r="I26" s="268"/>
      <c r="J26" s="268"/>
      <c r="K26" s="268"/>
      <c r="L26" s="268"/>
      <c r="M26" s="268"/>
      <c r="N26" s="268"/>
      <c r="O26" s="269"/>
      <c r="P26" s="386">
        <f>SUM(D26:O26)</f>
        <v>5</v>
      </c>
      <c r="Q26" s="94"/>
      <c r="R26" s="279"/>
      <c r="S26" s="187"/>
      <c r="T26" s="187"/>
      <c r="U26" s="187"/>
    </row>
    <row r="27" spans="2:21" x14ac:dyDescent="0.25">
      <c r="B27" s="178"/>
      <c r="C27" s="209" t="s">
        <v>228</v>
      </c>
      <c r="D27" s="267"/>
      <c r="E27" s="268"/>
      <c r="F27" s="268"/>
      <c r="G27" s="268">
        <v>10</v>
      </c>
      <c r="H27" s="268"/>
      <c r="I27" s="268"/>
      <c r="J27" s="268"/>
      <c r="K27" s="268"/>
      <c r="L27" s="268"/>
      <c r="M27" s="268"/>
      <c r="N27" s="268"/>
      <c r="O27" s="269"/>
      <c r="P27" s="386">
        <f>SUM(D27:O27)</f>
        <v>10</v>
      </c>
      <c r="Q27" s="94"/>
      <c r="R27" s="219"/>
      <c r="S27" s="187"/>
      <c r="T27" s="187"/>
      <c r="U27" s="187"/>
    </row>
    <row r="28" spans="2:21" x14ac:dyDescent="0.25">
      <c r="B28" s="178"/>
      <c r="C28" s="209"/>
      <c r="D28" s="267"/>
      <c r="E28" s="268"/>
      <c r="F28" s="268"/>
      <c r="G28" s="268"/>
      <c r="H28" s="268"/>
      <c r="I28" s="268"/>
      <c r="J28" s="268"/>
      <c r="K28" s="268"/>
      <c r="L28" s="268"/>
      <c r="M28" s="268"/>
      <c r="N28" s="268"/>
      <c r="O28" s="269"/>
      <c r="P28" s="386">
        <f>SUM(D28:O28)</f>
        <v>0</v>
      </c>
      <c r="Q28" s="94"/>
      <c r="R28" s="219" t="s">
        <v>43</v>
      </c>
      <c r="S28" s="187"/>
      <c r="T28" s="187"/>
      <c r="U28" s="187"/>
    </row>
    <row r="29" spans="2:21" x14ac:dyDescent="0.25">
      <c r="B29" s="178"/>
      <c r="C29" s="206"/>
      <c r="D29" s="270"/>
      <c r="E29" s="271"/>
      <c r="F29" s="271"/>
      <c r="G29" s="271"/>
      <c r="H29" s="271"/>
      <c r="I29" s="271"/>
      <c r="J29" s="271"/>
      <c r="K29" s="271"/>
      <c r="L29" s="271"/>
      <c r="M29" s="271"/>
      <c r="N29" s="271"/>
      <c r="O29" s="272"/>
      <c r="P29" s="288">
        <f>SUM(D29:O29)</f>
        <v>0</v>
      </c>
      <c r="Q29" s="94"/>
      <c r="R29" s="556"/>
      <c r="S29" s="187"/>
      <c r="T29" s="187"/>
      <c r="U29" s="187"/>
    </row>
    <row r="30" spans="2:21" x14ac:dyDescent="0.25">
      <c r="B30" s="178"/>
      <c r="C30" s="95"/>
      <c r="D30" s="95"/>
      <c r="E30" s="95"/>
      <c r="F30" s="95"/>
      <c r="G30" s="95"/>
      <c r="H30" s="95"/>
      <c r="I30" s="95"/>
      <c r="J30" s="95"/>
      <c r="K30" s="95"/>
      <c r="L30" s="95"/>
      <c r="M30" s="95"/>
      <c r="N30" s="95"/>
      <c r="O30" s="95"/>
      <c r="P30" s="289">
        <f>SUM(P25:P29)</f>
        <v>20</v>
      </c>
      <c r="Q30" s="96"/>
      <c r="R30" s="556"/>
      <c r="S30" s="187"/>
      <c r="T30" s="187"/>
      <c r="U30" s="187"/>
    </row>
    <row r="31" spans="2:21" x14ac:dyDescent="0.25">
      <c r="B31" s="178"/>
      <c r="C31" s="97"/>
      <c r="D31" s="97"/>
      <c r="E31" s="97"/>
      <c r="F31" s="97"/>
      <c r="G31" s="97"/>
      <c r="H31" s="97"/>
      <c r="I31" s="97"/>
      <c r="J31" s="97"/>
      <c r="K31" s="97"/>
      <c r="L31" s="97"/>
      <c r="M31" s="97"/>
      <c r="N31" s="97"/>
      <c r="O31" s="97"/>
      <c r="P31" s="624"/>
      <c r="Q31" s="94"/>
      <c r="R31" s="218"/>
      <c r="S31" s="187"/>
      <c r="T31" s="187"/>
      <c r="U31" s="187"/>
    </row>
    <row r="32" spans="2:21" ht="39.950000000000003" customHeight="1" x14ac:dyDescent="0.25">
      <c r="B32" s="178"/>
      <c r="C32" s="548" t="s">
        <v>7</v>
      </c>
      <c r="D32" s="737" t="s">
        <v>39</v>
      </c>
      <c r="E32" s="738"/>
      <c r="F32" s="738"/>
      <c r="G32" s="738"/>
      <c r="H32" s="738"/>
      <c r="I32" s="738"/>
      <c r="J32" s="738"/>
      <c r="K32" s="738"/>
      <c r="L32" s="738"/>
      <c r="M32" s="738"/>
      <c r="N32" s="738"/>
      <c r="O32" s="738"/>
      <c r="P32" s="739"/>
      <c r="Q32" s="92"/>
      <c r="R32" s="556"/>
      <c r="S32" s="187"/>
      <c r="T32" s="187"/>
      <c r="U32" s="187"/>
    </row>
    <row r="33" spans="2:21" x14ac:dyDescent="0.25">
      <c r="B33" s="178"/>
      <c r="C33" s="207" t="s">
        <v>0</v>
      </c>
      <c r="D33" s="692">
        <f>'Basic Information'!D$17</f>
        <v>42964</v>
      </c>
      <c r="E33" s="693">
        <f>'Basic Information'!E$17</f>
        <v>42995</v>
      </c>
      <c r="F33" s="693">
        <f>'Basic Information'!F$17</f>
        <v>43025</v>
      </c>
      <c r="G33" s="693">
        <f>'Basic Information'!G$17</f>
        <v>43056</v>
      </c>
      <c r="H33" s="693">
        <f>'Basic Information'!H$17</f>
        <v>43086</v>
      </c>
      <c r="I33" s="693">
        <f>'Basic Information'!I$17</f>
        <v>43117</v>
      </c>
      <c r="J33" s="693">
        <f>'Basic Information'!J$17</f>
        <v>43148</v>
      </c>
      <c r="K33" s="693">
        <f>'Basic Information'!K$17</f>
        <v>43176</v>
      </c>
      <c r="L33" s="693">
        <f>'Basic Information'!L$17</f>
        <v>43207</v>
      </c>
      <c r="M33" s="693">
        <f>'Basic Information'!M$17</f>
        <v>43237</v>
      </c>
      <c r="N33" s="693">
        <f>'Basic Information'!N$17</f>
        <v>43268</v>
      </c>
      <c r="O33" s="693">
        <f>'Basic Information'!O$17</f>
        <v>43298</v>
      </c>
      <c r="P33" s="285" t="s">
        <v>1</v>
      </c>
      <c r="Q33" s="93"/>
      <c r="R33" s="556"/>
      <c r="S33" s="187"/>
      <c r="T33" s="187"/>
      <c r="U33" s="187"/>
    </row>
    <row r="34" spans="2:21" x14ac:dyDescent="0.25">
      <c r="B34" s="178"/>
      <c r="C34" s="609"/>
      <c r="D34" s="610" t="s">
        <v>19</v>
      </c>
      <c r="E34" s="611" t="s">
        <v>19</v>
      </c>
      <c r="F34" s="611" t="s">
        <v>19</v>
      </c>
      <c r="G34" s="611" t="s">
        <v>19</v>
      </c>
      <c r="H34" s="611" t="s">
        <v>19</v>
      </c>
      <c r="I34" s="611" t="s">
        <v>19</v>
      </c>
      <c r="J34" s="611" t="s">
        <v>19</v>
      </c>
      <c r="K34" s="611" t="s">
        <v>19</v>
      </c>
      <c r="L34" s="611" t="s">
        <v>19</v>
      </c>
      <c r="M34" s="611" t="s">
        <v>19</v>
      </c>
      <c r="N34" s="611" t="s">
        <v>19</v>
      </c>
      <c r="O34" s="611" t="s">
        <v>19</v>
      </c>
      <c r="P34" s="612" t="s">
        <v>19</v>
      </c>
      <c r="Q34" s="93"/>
      <c r="R34" s="217"/>
      <c r="S34" s="187"/>
      <c r="T34" s="187"/>
      <c r="U34" s="187"/>
    </row>
    <row r="35" spans="2:21" ht="15" customHeight="1" x14ac:dyDescent="0.25">
      <c r="B35" s="178"/>
      <c r="C35" s="208"/>
      <c r="D35" s="264"/>
      <c r="E35" s="265"/>
      <c r="F35" s="265"/>
      <c r="G35" s="265"/>
      <c r="H35" s="265"/>
      <c r="I35" s="265"/>
      <c r="J35" s="265"/>
      <c r="K35" s="265"/>
      <c r="L35" s="265"/>
      <c r="M35" s="265"/>
      <c r="N35" s="265"/>
      <c r="O35" s="266"/>
      <c r="P35" s="286">
        <f>SUM(D35:O35)</f>
        <v>0</v>
      </c>
      <c r="Q35" s="94"/>
      <c r="R35" s="729" t="s">
        <v>198</v>
      </c>
      <c r="S35" s="187"/>
      <c r="T35" s="187"/>
      <c r="U35" s="187"/>
    </row>
    <row r="36" spans="2:21" x14ac:dyDescent="0.25">
      <c r="B36" s="178"/>
      <c r="C36" s="209"/>
      <c r="D36" s="267"/>
      <c r="E36" s="268"/>
      <c r="F36" s="268"/>
      <c r="G36" s="268"/>
      <c r="H36" s="268"/>
      <c r="I36" s="268"/>
      <c r="J36" s="268"/>
      <c r="K36" s="268"/>
      <c r="L36" s="268"/>
      <c r="M36" s="268"/>
      <c r="N36" s="268"/>
      <c r="O36" s="269"/>
      <c r="P36" s="386">
        <f>SUM(D36:O36)</f>
        <v>0</v>
      </c>
      <c r="Q36" s="94"/>
      <c r="R36" s="729"/>
      <c r="S36" s="187"/>
      <c r="T36" s="187"/>
      <c r="U36" s="187"/>
    </row>
    <row r="37" spans="2:21" x14ac:dyDescent="0.25">
      <c r="B37" s="178"/>
      <c r="C37" s="209"/>
      <c r="D37" s="267"/>
      <c r="E37" s="268"/>
      <c r="F37" s="268"/>
      <c r="G37" s="268"/>
      <c r="H37" s="268"/>
      <c r="I37" s="268"/>
      <c r="J37" s="268"/>
      <c r="K37" s="268"/>
      <c r="L37" s="268"/>
      <c r="M37" s="268"/>
      <c r="N37" s="268"/>
      <c r="O37" s="269"/>
      <c r="P37" s="386">
        <f>SUM(D37:O37)</f>
        <v>0</v>
      </c>
      <c r="Q37" s="94"/>
      <c r="R37" s="729"/>
      <c r="S37" s="187"/>
      <c r="T37" s="187"/>
      <c r="U37" s="187"/>
    </row>
    <row r="38" spans="2:21" x14ac:dyDescent="0.25">
      <c r="B38" s="178"/>
      <c r="C38" s="209"/>
      <c r="D38" s="267"/>
      <c r="E38" s="268"/>
      <c r="F38" s="268"/>
      <c r="G38" s="268"/>
      <c r="H38" s="268"/>
      <c r="I38" s="268"/>
      <c r="J38" s="268"/>
      <c r="K38" s="268"/>
      <c r="L38" s="268"/>
      <c r="M38" s="268"/>
      <c r="N38" s="268"/>
      <c r="O38" s="269"/>
      <c r="P38" s="386">
        <f>SUM(D38:O38)</f>
        <v>0</v>
      </c>
      <c r="Q38" s="94"/>
      <c r="R38" s="556"/>
      <c r="S38" s="187"/>
      <c r="T38" s="187"/>
      <c r="U38" s="187"/>
    </row>
    <row r="39" spans="2:21" x14ac:dyDescent="0.25">
      <c r="B39" s="178"/>
      <c r="C39" s="206"/>
      <c r="D39" s="270"/>
      <c r="E39" s="271"/>
      <c r="F39" s="271"/>
      <c r="G39" s="271"/>
      <c r="H39" s="271"/>
      <c r="I39" s="271"/>
      <c r="J39" s="271"/>
      <c r="K39" s="271"/>
      <c r="L39" s="271"/>
      <c r="M39" s="271"/>
      <c r="N39" s="271"/>
      <c r="O39" s="272"/>
      <c r="P39" s="304">
        <f>SUM(D39:O39)</f>
        <v>0</v>
      </c>
      <c r="Q39" s="94"/>
      <c r="R39" s="556"/>
      <c r="S39" s="187"/>
      <c r="T39" s="187"/>
      <c r="U39" s="187"/>
    </row>
    <row r="40" spans="2:21" x14ac:dyDescent="0.25">
      <c r="B40" s="178"/>
      <c r="C40" s="95"/>
      <c r="D40" s="95"/>
      <c r="E40" s="95"/>
      <c r="F40" s="95"/>
      <c r="G40" s="95"/>
      <c r="H40" s="95"/>
      <c r="I40" s="95"/>
      <c r="J40" s="95"/>
      <c r="K40" s="95"/>
      <c r="L40" s="95"/>
      <c r="M40" s="95"/>
      <c r="N40" s="95"/>
      <c r="O40" s="95"/>
      <c r="P40" s="289">
        <f>SUM(P35:P39)</f>
        <v>0</v>
      </c>
      <c r="Q40" s="96"/>
      <c r="R40" s="556"/>
      <c r="S40" s="187"/>
      <c r="T40" s="187"/>
      <c r="U40" s="187"/>
    </row>
    <row r="41" spans="2:21" ht="9.9499999999999993" customHeight="1" x14ac:dyDescent="0.25">
      <c r="B41" s="178"/>
      <c r="C41" s="148"/>
      <c r="D41" s="95"/>
      <c r="E41" s="95"/>
      <c r="F41" s="95"/>
      <c r="G41" s="95"/>
      <c r="H41" s="95"/>
      <c r="I41" s="95"/>
      <c r="J41" s="95"/>
      <c r="K41" s="95"/>
      <c r="L41" s="95"/>
      <c r="M41" s="95"/>
      <c r="N41" s="95"/>
      <c r="O41" s="95"/>
      <c r="P41" s="283"/>
      <c r="Q41" s="96"/>
      <c r="R41" s="218"/>
      <c r="S41" s="187"/>
      <c r="T41" s="187"/>
      <c r="U41" s="187"/>
    </row>
    <row r="42" spans="2:21" x14ac:dyDescent="0.25">
      <c r="B42" s="178"/>
      <c r="C42" s="95"/>
      <c r="D42" s="95"/>
      <c r="E42" s="95"/>
      <c r="F42" s="95" t="s">
        <v>32</v>
      </c>
      <c r="G42" s="95"/>
      <c r="H42" s="95"/>
      <c r="I42" s="95"/>
      <c r="J42" s="95"/>
      <c r="K42" s="99"/>
      <c r="L42" s="95"/>
      <c r="M42" s="95"/>
      <c r="N42" s="95"/>
      <c r="O42" s="143" t="s">
        <v>58</v>
      </c>
      <c r="P42" s="305">
        <f>'Test Budget'!AC62</f>
        <v>12250</v>
      </c>
      <c r="Q42" s="96"/>
      <c r="R42" s="556"/>
      <c r="S42" s="187"/>
      <c r="T42" s="187"/>
      <c r="U42" s="187"/>
    </row>
    <row r="43" spans="2:21" ht="15.75" thickBot="1" x14ac:dyDescent="0.3">
      <c r="B43" s="178"/>
      <c r="C43" s="95"/>
      <c r="D43" s="95"/>
      <c r="E43" s="95"/>
      <c r="F43" s="95"/>
      <c r="G43" s="95"/>
      <c r="H43" s="95"/>
      <c r="I43" s="95"/>
      <c r="J43" s="95"/>
      <c r="K43" s="95"/>
      <c r="L43" s="95"/>
      <c r="M43" s="95"/>
      <c r="N43" s="95"/>
      <c r="O43" s="95"/>
      <c r="P43" s="283"/>
      <c r="Q43" s="96"/>
      <c r="R43" s="556"/>
      <c r="S43" s="187"/>
      <c r="T43" s="187"/>
      <c r="U43" s="187"/>
    </row>
    <row r="44" spans="2:21" ht="15.75" thickBot="1" x14ac:dyDescent="0.3">
      <c r="B44" s="178"/>
      <c r="C44" s="734" t="s">
        <v>37</v>
      </c>
      <c r="D44" s="735"/>
      <c r="E44" s="735"/>
      <c r="F44" s="735"/>
      <c r="G44" s="735"/>
      <c r="H44" s="735"/>
      <c r="I44" s="735"/>
      <c r="J44" s="735"/>
      <c r="K44" s="735"/>
      <c r="L44" s="735"/>
      <c r="M44" s="735"/>
      <c r="N44" s="735"/>
      <c r="O44" s="735"/>
      <c r="P44" s="736"/>
      <c r="Q44" s="96"/>
      <c r="R44" s="556"/>
      <c r="S44" s="187"/>
      <c r="T44" s="187"/>
      <c r="U44" s="187"/>
    </row>
    <row r="45" spans="2:21" x14ac:dyDescent="0.25">
      <c r="B45" s="178"/>
      <c r="C45" s="193"/>
      <c r="D45" s="194"/>
      <c r="E45" s="194"/>
      <c r="F45" s="195"/>
      <c r="G45" s="196"/>
      <c r="H45" s="196"/>
      <c r="I45" s="196"/>
      <c r="J45" s="197"/>
      <c r="K45" s="197"/>
      <c r="L45" s="197"/>
      <c r="M45" s="197"/>
      <c r="N45" s="197"/>
      <c r="O45" s="197"/>
      <c r="P45" s="292"/>
      <c r="Q45" s="96"/>
      <c r="R45" s="556"/>
      <c r="S45" s="187"/>
      <c r="T45" s="187"/>
      <c r="U45" s="187"/>
    </row>
    <row r="46" spans="2:21" x14ac:dyDescent="0.25">
      <c r="B46" s="178"/>
      <c r="C46" s="306" t="s">
        <v>30</v>
      </c>
      <c r="D46" s="307">
        <f>'Basic Information'!D$17</f>
        <v>42964</v>
      </c>
      <c r="E46" s="210">
        <f>'Basic Information'!E$17</f>
        <v>42995</v>
      </c>
      <c r="F46" s="210">
        <f>'Basic Information'!F$17</f>
        <v>43025</v>
      </c>
      <c r="G46" s="210">
        <f>'Basic Information'!G$17</f>
        <v>43056</v>
      </c>
      <c r="H46" s="210">
        <f>'Basic Information'!H$17</f>
        <v>43086</v>
      </c>
      <c r="I46" s="210">
        <f>'Basic Information'!I$17</f>
        <v>43117</v>
      </c>
      <c r="J46" s="210">
        <f>'Basic Information'!J$17</f>
        <v>43148</v>
      </c>
      <c r="K46" s="210">
        <f>'Basic Information'!K$17</f>
        <v>43176</v>
      </c>
      <c r="L46" s="308">
        <f>'Basic Information'!L$17</f>
        <v>43207</v>
      </c>
      <c r="M46" s="210">
        <f>'Basic Information'!M$17</f>
        <v>43237</v>
      </c>
      <c r="N46" s="210">
        <f>'Basic Information'!N$17</f>
        <v>43268</v>
      </c>
      <c r="O46" s="309">
        <f>'Basic Information'!O$17</f>
        <v>43298</v>
      </c>
      <c r="P46" s="291" t="s">
        <v>1</v>
      </c>
      <c r="Q46" s="96"/>
      <c r="R46" s="556"/>
      <c r="S46" s="187"/>
      <c r="T46" s="187"/>
      <c r="U46" s="187"/>
    </row>
    <row r="47" spans="2:21" x14ac:dyDescent="0.25">
      <c r="B47" s="178"/>
      <c r="C47" s="684"/>
      <c r="D47" s="685" t="s">
        <v>20</v>
      </c>
      <c r="E47" s="686" t="s">
        <v>20</v>
      </c>
      <c r="F47" s="686" t="s">
        <v>20</v>
      </c>
      <c r="G47" s="686" t="s">
        <v>20</v>
      </c>
      <c r="H47" s="686" t="s">
        <v>20</v>
      </c>
      <c r="I47" s="686" t="s">
        <v>20</v>
      </c>
      <c r="J47" s="686" t="s">
        <v>20</v>
      </c>
      <c r="K47" s="686" t="s">
        <v>20</v>
      </c>
      <c r="L47" s="687" t="s">
        <v>20</v>
      </c>
      <c r="M47" s="686" t="s">
        <v>20</v>
      </c>
      <c r="N47" s="686" t="s">
        <v>20</v>
      </c>
      <c r="O47" s="688" t="s">
        <v>20</v>
      </c>
      <c r="P47" s="689" t="s">
        <v>20</v>
      </c>
      <c r="Q47" s="96"/>
      <c r="R47" s="556"/>
      <c r="S47" s="187"/>
      <c r="T47" s="187"/>
      <c r="U47" s="187"/>
    </row>
    <row r="48" spans="2:21" x14ac:dyDescent="0.25">
      <c r="B48" s="178"/>
      <c r="C48" s="260" t="s">
        <v>3</v>
      </c>
      <c r="D48" s="244"/>
      <c r="E48" s="245">
        <v>500</v>
      </c>
      <c r="F48" s="245"/>
      <c r="G48" s="249"/>
      <c r="H48" s="245"/>
      <c r="I48" s="245"/>
      <c r="J48" s="245"/>
      <c r="K48" s="245"/>
      <c r="L48" s="246"/>
      <c r="M48" s="245"/>
      <c r="N48" s="245"/>
      <c r="O48" s="247"/>
      <c r="P48" s="310">
        <f t="shared" ref="P48:P56" si="0">SUM(D48:O48)</f>
        <v>500</v>
      </c>
      <c r="Q48" s="98"/>
      <c r="R48" s="219"/>
      <c r="S48" s="187"/>
      <c r="T48" s="187"/>
      <c r="U48" s="187"/>
    </row>
    <row r="49" spans="2:21" x14ac:dyDescent="0.25">
      <c r="B49" s="178"/>
      <c r="C49" s="261" t="s">
        <v>152</v>
      </c>
      <c r="D49" s="248"/>
      <c r="E49" s="249">
        <v>800</v>
      </c>
      <c r="F49" s="249"/>
      <c r="G49" s="249"/>
      <c r="H49" s="249"/>
      <c r="I49" s="249"/>
      <c r="J49" s="249"/>
      <c r="K49" s="249"/>
      <c r="L49" s="250"/>
      <c r="M49" s="249"/>
      <c r="N49" s="249"/>
      <c r="O49" s="251"/>
      <c r="P49" s="311">
        <f t="shared" si="0"/>
        <v>800</v>
      </c>
      <c r="Q49" s="96"/>
      <c r="R49" s="279"/>
      <c r="S49" s="187"/>
      <c r="T49" s="187"/>
      <c r="U49" s="187"/>
    </row>
    <row r="50" spans="2:21" x14ac:dyDescent="0.25">
      <c r="B50" s="178"/>
      <c r="C50" s="261"/>
      <c r="D50" s="248"/>
      <c r="E50" s="249"/>
      <c r="F50" s="249"/>
      <c r="G50" s="249"/>
      <c r="H50" s="249"/>
      <c r="I50" s="249"/>
      <c r="J50" s="249"/>
      <c r="K50" s="249"/>
      <c r="L50" s="250"/>
      <c r="M50" s="249"/>
      <c r="N50" s="249"/>
      <c r="O50" s="251"/>
      <c r="P50" s="311">
        <f t="shared" si="0"/>
        <v>0</v>
      </c>
      <c r="Q50" s="96"/>
      <c r="R50" s="279"/>
      <c r="S50" s="187"/>
      <c r="T50" s="187"/>
      <c r="U50" s="187"/>
    </row>
    <row r="51" spans="2:21" x14ac:dyDescent="0.25">
      <c r="B51" s="178"/>
      <c r="C51" s="261"/>
      <c r="D51" s="248"/>
      <c r="E51" s="249"/>
      <c r="F51" s="249"/>
      <c r="G51" s="249"/>
      <c r="H51" s="249"/>
      <c r="I51" s="249"/>
      <c r="J51" s="249"/>
      <c r="K51" s="249"/>
      <c r="L51" s="250"/>
      <c r="M51" s="249"/>
      <c r="N51" s="249"/>
      <c r="O51" s="251"/>
      <c r="P51" s="311">
        <f t="shared" si="0"/>
        <v>0</v>
      </c>
      <c r="Q51" s="96"/>
      <c r="R51" s="279"/>
      <c r="S51" s="187"/>
      <c r="T51" s="187"/>
      <c r="U51" s="187"/>
    </row>
    <row r="52" spans="2:21" x14ac:dyDescent="0.25">
      <c r="B52" s="178"/>
      <c r="C52" s="262"/>
      <c r="D52" s="252"/>
      <c r="E52" s="253"/>
      <c r="F52" s="253"/>
      <c r="G52" s="253"/>
      <c r="H52" s="253"/>
      <c r="I52" s="253"/>
      <c r="J52" s="253"/>
      <c r="K52" s="253"/>
      <c r="L52" s="254"/>
      <c r="M52" s="253"/>
      <c r="N52" s="253"/>
      <c r="O52" s="255"/>
      <c r="P52" s="387">
        <f t="shared" si="0"/>
        <v>0</v>
      </c>
      <c r="Q52" s="96"/>
      <c r="R52" s="219"/>
      <c r="S52" s="187"/>
      <c r="T52" s="187"/>
      <c r="U52" s="187"/>
    </row>
    <row r="53" spans="2:21" x14ac:dyDescent="0.25">
      <c r="B53" s="178"/>
      <c r="C53" s="262"/>
      <c r="D53" s="252"/>
      <c r="E53" s="253"/>
      <c r="F53" s="253"/>
      <c r="G53" s="253"/>
      <c r="H53" s="253"/>
      <c r="I53" s="253"/>
      <c r="J53" s="253"/>
      <c r="K53" s="253"/>
      <c r="L53" s="254"/>
      <c r="M53" s="253"/>
      <c r="N53" s="253"/>
      <c r="O53" s="255"/>
      <c r="P53" s="387">
        <f t="shared" si="0"/>
        <v>0</v>
      </c>
      <c r="Q53" s="96"/>
      <c r="R53" s="219"/>
      <c r="S53" s="187"/>
      <c r="T53" s="187"/>
      <c r="U53" s="187"/>
    </row>
    <row r="54" spans="2:21" x14ac:dyDescent="0.25">
      <c r="B54" s="178"/>
      <c r="C54" s="262"/>
      <c r="D54" s="252"/>
      <c r="E54" s="253"/>
      <c r="F54" s="253"/>
      <c r="G54" s="253"/>
      <c r="H54" s="253"/>
      <c r="I54" s="253"/>
      <c r="J54" s="253"/>
      <c r="K54" s="253"/>
      <c r="L54" s="254"/>
      <c r="M54" s="253"/>
      <c r="N54" s="253"/>
      <c r="O54" s="255"/>
      <c r="P54" s="387">
        <f t="shared" si="0"/>
        <v>0</v>
      </c>
      <c r="Q54" s="96"/>
      <c r="R54" s="219"/>
      <c r="S54" s="187"/>
      <c r="T54" s="187"/>
      <c r="U54" s="187"/>
    </row>
    <row r="55" spans="2:21" x14ac:dyDescent="0.25">
      <c r="B55" s="178"/>
      <c r="C55" s="262"/>
      <c r="D55" s="252"/>
      <c r="E55" s="253"/>
      <c r="F55" s="253"/>
      <c r="G55" s="253"/>
      <c r="H55" s="253"/>
      <c r="I55" s="253"/>
      <c r="J55" s="253"/>
      <c r="K55" s="253"/>
      <c r="L55" s="254"/>
      <c r="M55" s="253"/>
      <c r="N55" s="253"/>
      <c r="O55" s="255"/>
      <c r="P55" s="387">
        <f t="shared" si="0"/>
        <v>0</v>
      </c>
      <c r="Q55" s="96"/>
      <c r="R55" s="219" t="s">
        <v>43</v>
      </c>
      <c r="S55" s="187"/>
      <c r="T55" s="187"/>
      <c r="U55" s="187"/>
    </row>
    <row r="56" spans="2:21" x14ac:dyDescent="0.25">
      <c r="B56" s="178"/>
      <c r="C56" s="263"/>
      <c r="D56" s="256"/>
      <c r="E56" s="257"/>
      <c r="F56" s="257"/>
      <c r="G56" s="257"/>
      <c r="H56" s="257"/>
      <c r="I56" s="257"/>
      <c r="J56" s="257"/>
      <c r="K56" s="257"/>
      <c r="L56" s="258"/>
      <c r="M56" s="257"/>
      <c r="N56" s="257"/>
      <c r="O56" s="259"/>
      <c r="P56" s="313">
        <f t="shared" si="0"/>
        <v>0</v>
      </c>
      <c r="Q56" s="96"/>
      <c r="R56" s="279"/>
      <c r="S56" s="187"/>
      <c r="T56" s="187"/>
      <c r="U56" s="187"/>
    </row>
    <row r="57" spans="2:21" x14ac:dyDescent="0.25">
      <c r="B57" s="178"/>
      <c r="C57" s="95"/>
      <c r="D57" s="95"/>
      <c r="E57" s="95"/>
      <c r="F57" s="95"/>
      <c r="G57" s="95"/>
      <c r="H57" s="95"/>
      <c r="I57" s="95"/>
      <c r="J57" s="95"/>
      <c r="K57" s="95"/>
      <c r="L57" s="95"/>
      <c r="M57" s="95"/>
      <c r="N57" s="99"/>
      <c r="O57" s="143"/>
      <c r="P57" s="314">
        <f>SUM(P48:P56)</f>
        <v>1300</v>
      </c>
      <c r="Q57" s="96"/>
      <c r="R57" s="279"/>
      <c r="S57" s="187"/>
      <c r="T57" s="187"/>
      <c r="U57" s="187"/>
    </row>
    <row r="58" spans="2:21" x14ac:dyDescent="0.25">
      <c r="B58" s="178"/>
      <c r="C58" s="144"/>
      <c r="D58" s="198"/>
      <c r="E58" s="198"/>
      <c r="F58" s="198"/>
      <c r="G58" s="198"/>
      <c r="H58" s="198"/>
      <c r="I58" s="198"/>
      <c r="J58" s="198"/>
      <c r="K58" s="198"/>
      <c r="L58" s="198"/>
      <c r="M58" s="198"/>
      <c r="N58" s="199"/>
      <c r="O58" s="198"/>
      <c r="P58" s="296"/>
      <c r="Q58" s="96"/>
      <c r="R58" s="279"/>
      <c r="S58" s="187"/>
      <c r="T58" s="187"/>
      <c r="U58" s="187"/>
    </row>
    <row r="59" spans="2:21" x14ac:dyDescent="0.25">
      <c r="B59" s="178"/>
      <c r="C59" s="144"/>
      <c r="D59" s="198"/>
      <c r="E59" s="198"/>
      <c r="F59" s="198"/>
      <c r="G59" s="198"/>
      <c r="H59" s="198"/>
      <c r="I59" s="198"/>
      <c r="J59" s="198"/>
      <c r="K59" s="198"/>
      <c r="L59" s="198"/>
      <c r="M59" s="198"/>
      <c r="N59" s="199"/>
      <c r="O59" s="201" t="s">
        <v>59</v>
      </c>
      <c r="P59" s="315">
        <f>'Test Budget'!AC81</f>
        <v>800</v>
      </c>
      <c r="Q59" s="96"/>
      <c r="R59" s="279"/>
      <c r="S59" s="187"/>
      <c r="T59" s="187"/>
      <c r="U59" s="187"/>
    </row>
    <row r="60" spans="2:21" x14ac:dyDescent="0.25">
      <c r="B60" s="178"/>
      <c r="C60" s="144"/>
      <c r="D60" s="198"/>
      <c r="E60" s="198"/>
      <c r="F60" s="198"/>
      <c r="G60" s="198"/>
      <c r="H60" s="198"/>
      <c r="I60" s="198"/>
      <c r="J60" s="198"/>
      <c r="K60" s="198"/>
      <c r="L60" s="198"/>
      <c r="M60" s="198"/>
      <c r="N60" s="199"/>
      <c r="O60" s="198"/>
      <c r="P60" s="296"/>
      <c r="Q60" s="96"/>
      <c r="R60" s="279"/>
      <c r="S60" s="187"/>
      <c r="T60" s="187"/>
      <c r="U60" s="187"/>
    </row>
    <row r="61" spans="2:21" x14ac:dyDescent="0.25">
      <c r="B61" s="178"/>
      <c r="C61" s="144"/>
      <c r="D61" s="198"/>
      <c r="E61" s="198"/>
      <c r="F61" s="198"/>
      <c r="G61" s="198"/>
      <c r="H61" s="198"/>
      <c r="I61" s="198"/>
      <c r="J61" s="198"/>
      <c r="K61" s="198"/>
      <c r="L61" s="198"/>
      <c r="M61" s="198"/>
      <c r="N61" s="199"/>
      <c r="O61" s="198"/>
      <c r="P61" s="296"/>
      <c r="Q61" s="96"/>
      <c r="R61" s="279"/>
      <c r="S61" s="187"/>
      <c r="T61" s="187"/>
      <c r="U61" s="187"/>
    </row>
    <row r="62" spans="2:21" x14ac:dyDescent="0.25">
      <c r="B62" s="178"/>
      <c r="C62" s="144"/>
      <c r="D62" s="198"/>
      <c r="E62" s="198"/>
      <c r="F62" s="198"/>
      <c r="G62" s="198"/>
      <c r="H62" s="198"/>
      <c r="I62" s="198"/>
      <c r="J62" s="198"/>
      <c r="K62" s="198"/>
      <c r="L62" s="198"/>
      <c r="M62" s="198"/>
      <c r="N62" s="198"/>
      <c r="O62" s="198"/>
      <c r="P62" s="296"/>
      <c r="Q62" s="96"/>
      <c r="R62" s="279"/>
      <c r="S62" s="187"/>
      <c r="T62" s="187"/>
      <c r="U62" s="187"/>
    </row>
    <row r="63" spans="2:21" x14ac:dyDescent="0.25">
      <c r="B63" s="178"/>
      <c r="C63" s="144"/>
      <c r="D63" s="198"/>
      <c r="E63" s="198"/>
      <c r="F63" s="198"/>
      <c r="G63" s="198"/>
      <c r="H63" s="198"/>
      <c r="I63" s="198"/>
      <c r="J63" s="198"/>
      <c r="K63" s="198"/>
      <c r="L63" s="198"/>
      <c r="M63" s="198"/>
      <c r="N63" s="199"/>
      <c r="O63" s="199"/>
      <c r="P63" s="297"/>
      <c r="Q63" s="96"/>
      <c r="R63" s="279"/>
      <c r="S63" s="187"/>
      <c r="T63" s="187"/>
      <c r="U63" s="187"/>
    </row>
    <row r="64" spans="2:21" ht="15.75" thickBot="1" x14ac:dyDescent="0.3">
      <c r="B64" s="179"/>
      <c r="C64" s="100"/>
      <c r="D64" s="100"/>
      <c r="E64" s="100"/>
      <c r="F64" s="100"/>
      <c r="G64" s="100"/>
      <c r="H64" s="100"/>
      <c r="I64" s="100"/>
      <c r="J64" s="100"/>
      <c r="K64" s="100"/>
      <c r="L64" s="100"/>
      <c r="M64" s="151"/>
      <c r="N64" s="151"/>
      <c r="O64" s="152"/>
      <c r="P64" s="298"/>
      <c r="Q64" s="147"/>
      <c r="R64" s="222"/>
      <c r="S64" s="187"/>
      <c r="T64" s="187"/>
      <c r="U64" s="187"/>
    </row>
    <row r="65" spans="3:21" x14ac:dyDescent="0.25">
      <c r="C65" s="187"/>
      <c r="D65" s="187"/>
      <c r="E65" s="187"/>
      <c r="F65" s="187"/>
      <c r="G65" s="187"/>
      <c r="H65" s="187"/>
      <c r="I65" s="187"/>
      <c r="J65" s="187"/>
      <c r="K65" s="187"/>
      <c r="L65" s="187"/>
      <c r="M65" s="187"/>
      <c r="N65" s="187"/>
      <c r="O65" s="187"/>
      <c r="P65" s="295"/>
      <c r="Q65" s="187"/>
      <c r="R65" s="187"/>
      <c r="S65" s="187"/>
      <c r="T65" s="187"/>
      <c r="U65" s="187"/>
    </row>
    <row r="66" spans="3:21" x14ac:dyDescent="0.25">
      <c r="C66" s="187"/>
      <c r="D66" s="187"/>
      <c r="E66" s="187"/>
      <c r="F66" s="187"/>
      <c r="G66" s="187"/>
      <c r="H66" s="187"/>
      <c r="I66" s="187"/>
      <c r="J66" s="187"/>
      <c r="K66" s="187"/>
      <c r="L66" s="187"/>
      <c r="M66" s="187"/>
      <c r="N66" s="187"/>
      <c r="O66" s="187"/>
      <c r="P66" s="295"/>
      <c r="Q66" s="187"/>
      <c r="R66" s="187"/>
      <c r="S66" s="187"/>
      <c r="T66" s="187"/>
      <c r="U66" s="187"/>
    </row>
    <row r="67" spans="3:21" x14ac:dyDescent="0.25">
      <c r="C67" s="187"/>
      <c r="D67" s="187"/>
      <c r="E67" s="187"/>
      <c r="F67" s="187"/>
      <c r="G67" s="187"/>
      <c r="H67" s="187"/>
      <c r="I67" s="187"/>
      <c r="J67" s="187"/>
      <c r="K67" s="187"/>
      <c r="L67" s="187"/>
      <c r="M67" s="187"/>
      <c r="N67" s="187"/>
      <c r="O67" s="187"/>
      <c r="P67" s="295"/>
      <c r="Q67" s="187"/>
      <c r="R67" s="187"/>
      <c r="S67" s="187"/>
      <c r="T67" s="187"/>
      <c r="U67" s="187"/>
    </row>
    <row r="68" spans="3:21" x14ac:dyDescent="0.25">
      <c r="C68" s="187"/>
      <c r="D68" s="187"/>
      <c r="E68" s="187"/>
      <c r="F68" s="187"/>
      <c r="G68" s="187"/>
      <c r="H68" s="187"/>
      <c r="I68" s="187"/>
      <c r="J68" s="187"/>
      <c r="K68" s="187"/>
      <c r="L68" s="187"/>
      <c r="M68" s="187"/>
      <c r="N68" s="187"/>
      <c r="O68" s="187"/>
      <c r="P68" s="295"/>
      <c r="Q68" s="187"/>
      <c r="R68" s="187"/>
      <c r="S68" s="187"/>
      <c r="T68" s="187"/>
      <c r="U68" s="187"/>
    </row>
    <row r="69" spans="3:21" x14ac:dyDescent="0.25">
      <c r="C69" s="187"/>
      <c r="D69" s="187"/>
      <c r="E69" s="187"/>
      <c r="F69" s="187"/>
      <c r="G69" s="187"/>
      <c r="H69" s="187"/>
      <c r="I69" s="187"/>
      <c r="J69" s="187"/>
      <c r="K69" s="187"/>
      <c r="L69" s="187"/>
      <c r="M69" s="187"/>
      <c r="N69" s="187"/>
      <c r="O69" s="187"/>
      <c r="P69" s="295"/>
      <c r="Q69" s="187"/>
      <c r="R69" s="187"/>
      <c r="S69" s="187"/>
      <c r="T69" s="187"/>
      <c r="U69" s="187"/>
    </row>
    <row r="70" spans="3:21" x14ac:dyDescent="0.25">
      <c r="C70" s="187"/>
      <c r="D70" s="187"/>
      <c r="E70" s="187"/>
      <c r="F70" s="187"/>
      <c r="G70" s="187"/>
      <c r="H70" s="187"/>
      <c r="I70" s="187"/>
      <c r="J70" s="187"/>
      <c r="K70" s="187"/>
      <c r="L70" s="187"/>
      <c r="M70" s="187"/>
      <c r="N70" s="187"/>
      <c r="O70" s="187"/>
      <c r="P70" s="295"/>
      <c r="Q70" s="187"/>
      <c r="R70" s="187"/>
      <c r="S70" s="187"/>
      <c r="T70" s="187"/>
      <c r="U70" s="187"/>
    </row>
    <row r="71" spans="3:21" x14ac:dyDescent="0.25">
      <c r="C71" s="187"/>
      <c r="D71" s="187"/>
      <c r="E71" s="187"/>
      <c r="F71" s="187"/>
      <c r="G71" s="187"/>
      <c r="H71" s="187"/>
      <c r="I71" s="187"/>
      <c r="J71" s="187"/>
      <c r="K71" s="187"/>
      <c r="L71" s="187"/>
      <c r="M71" s="187"/>
      <c r="N71" s="187"/>
      <c r="O71" s="187"/>
      <c r="P71" s="295"/>
      <c r="Q71" s="187"/>
      <c r="R71" s="187"/>
      <c r="S71" s="187"/>
      <c r="T71" s="187"/>
      <c r="U71" s="187"/>
    </row>
    <row r="72" spans="3:21" x14ac:dyDescent="0.25">
      <c r="C72" s="187"/>
      <c r="D72" s="187"/>
      <c r="E72" s="187"/>
      <c r="F72" s="187"/>
      <c r="G72" s="187"/>
      <c r="H72" s="187"/>
      <c r="I72" s="187"/>
      <c r="J72" s="187"/>
      <c r="K72" s="187"/>
      <c r="L72" s="187"/>
      <c r="M72" s="187"/>
      <c r="N72" s="187"/>
      <c r="O72" s="187"/>
      <c r="P72" s="295"/>
      <c r="Q72" s="187"/>
      <c r="R72" s="187"/>
      <c r="S72" s="187"/>
      <c r="T72" s="187"/>
      <c r="U72" s="187"/>
    </row>
    <row r="73" spans="3:21" x14ac:dyDescent="0.25">
      <c r="C73" s="187"/>
      <c r="D73" s="187"/>
      <c r="E73" s="187"/>
      <c r="F73" s="187"/>
      <c r="G73" s="187"/>
      <c r="H73" s="187"/>
      <c r="I73" s="187"/>
      <c r="J73" s="187"/>
      <c r="K73" s="187"/>
      <c r="L73" s="187"/>
      <c r="M73" s="187"/>
      <c r="N73" s="187"/>
      <c r="O73" s="187"/>
      <c r="P73" s="295"/>
      <c r="Q73" s="187"/>
      <c r="R73" s="187"/>
      <c r="S73" s="187"/>
      <c r="T73" s="187"/>
      <c r="U73" s="187"/>
    </row>
    <row r="74" spans="3:21" x14ac:dyDescent="0.25">
      <c r="C74" s="187"/>
      <c r="D74" s="187"/>
      <c r="E74" s="187"/>
      <c r="F74" s="187"/>
      <c r="G74" s="187"/>
      <c r="H74" s="187"/>
      <c r="I74" s="187"/>
      <c r="J74" s="187"/>
      <c r="K74" s="187"/>
      <c r="L74" s="187"/>
      <c r="M74" s="187"/>
      <c r="N74" s="187"/>
      <c r="O74" s="187"/>
      <c r="P74" s="295"/>
      <c r="Q74" s="187"/>
      <c r="R74" s="187"/>
      <c r="S74" s="187"/>
      <c r="T74" s="187"/>
      <c r="U74" s="187"/>
    </row>
    <row r="75" spans="3:21" x14ac:dyDescent="0.25">
      <c r="C75" s="187"/>
      <c r="D75" s="187"/>
      <c r="E75" s="187"/>
      <c r="F75" s="187"/>
      <c r="G75" s="187"/>
      <c r="H75" s="187"/>
      <c r="I75" s="187"/>
      <c r="J75" s="187"/>
      <c r="K75" s="187"/>
      <c r="L75" s="187"/>
      <c r="M75" s="187"/>
      <c r="N75" s="187"/>
      <c r="O75" s="187"/>
      <c r="P75" s="295"/>
      <c r="Q75" s="187"/>
      <c r="R75" s="187"/>
      <c r="S75" s="187"/>
      <c r="T75" s="187"/>
      <c r="U75" s="187"/>
    </row>
    <row r="116" ht="45.75" customHeight="1" x14ac:dyDescent="0.25"/>
  </sheetData>
  <sheetProtection formatCells="0" formatColumns="0" formatRows="0" insertRows="0"/>
  <mergeCells count="8">
    <mergeCell ref="R35:R37"/>
    <mergeCell ref="D22:P22"/>
    <mergeCell ref="G7:O7"/>
    <mergeCell ref="C10:P10"/>
    <mergeCell ref="C44:P44"/>
    <mergeCell ref="C7:D7"/>
    <mergeCell ref="D32:P32"/>
    <mergeCell ref="D12:P12"/>
  </mergeCells>
  <dataValidations count="2">
    <dataValidation type="list" allowBlank="1" showInputMessage="1" showErrorMessage="1" sqref="C58:C63 C48:C56">
      <formula1>OtherExpenses</formula1>
    </dataValidation>
    <dataValidation type="list" allowBlank="1" showInputMessage="1" showErrorMessage="1" sqref="C25:C29 C15:C19 C35:C39">
      <formula1>MasterStaffList</formula1>
    </dataValidation>
  </dataValidations>
  <pageMargins left="0.7" right="0.7" top="0.75" bottom="0.75" header="0.3" footer="0.3"/>
  <pageSetup scale="78" fitToHeight="30" orientation="landscape"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pageSetUpPr fitToPage="1"/>
  </sheetPr>
  <dimension ref="B1:U118"/>
  <sheetViews>
    <sheetView zoomScale="80" zoomScaleNormal="80" workbookViewId="0">
      <selection activeCell="C15" sqref="C15"/>
    </sheetView>
  </sheetViews>
  <sheetFormatPr defaultRowHeight="15" x14ac:dyDescent="0.25"/>
  <cols>
    <col min="1" max="2" width="2" style="101" customWidth="1"/>
    <col min="3" max="3" width="27.42578125" style="101" customWidth="1"/>
    <col min="4" max="6" width="8.7109375" style="101" customWidth="1"/>
    <col min="7" max="7" width="9.5703125" style="101" customWidth="1"/>
    <col min="8" max="14" width="8.7109375" style="101" customWidth="1"/>
    <col min="15" max="15" width="11.42578125" style="101" customWidth="1"/>
    <col min="16" max="16" width="13.5703125" style="281" customWidth="1"/>
    <col min="17" max="17" width="2.140625" style="101" customWidth="1"/>
    <col min="18" max="18" width="71" style="101" customWidth="1"/>
    <col min="19" max="16384" width="9.140625" style="101"/>
  </cols>
  <sheetData>
    <row r="1" spans="2:21" ht="11.25" customHeight="1" thickBot="1" x14ac:dyDescent="0.3">
      <c r="R1" s="150"/>
    </row>
    <row r="2" spans="2:21" ht="8.25" customHeight="1" thickBot="1" x14ac:dyDescent="0.3">
      <c r="B2" s="177"/>
      <c r="C2" s="212"/>
      <c r="D2" s="212"/>
      <c r="E2" s="212"/>
      <c r="F2" s="212"/>
      <c r="G2" s="212"/>
      <c r="H2" s="212"/>
      <c r="I2" s="212"/>
      <c r="J2" s="212"/>
      <c r="K2" s="212"/>
      <c r="L2" s="212"/>
      <c r="M2" s="212"/>
      <c r="N2" s="212"/>
      <c r="O2" s="212"/>
      <c r="P2" s="282"/>
      <c r="Q2" s="213"/>
      <c r="R2" s="531"/>
    </row>
    <row r="3" spans="2:21" ht="31.5" customHeight="1" x14ac:dyDescent="0.25">
      <c r="B3" s="178"/>
      <c r="C3" s="392" t="str">
        <f>"BUSINESS PLANNING FOR HEALTH:  "&amp;'Basic Information'!D6</f>
        <v>BUSINESS PLANNING FOR HEALTH:  MSH</v>
      </c>
      <c r="D3" s="381"/>
      <c r="E3" s="381"/>
      <c r="F3" s="381"/>
      <c r="G3" s="381"/>
      <c r="H3" s="381"/>
      <c r="I3" s="381"/>
      <c r="J3" s="381"/>
      <c r="K3" s="381"/>
      <c r="L3" s="381"/>
      <c r="M3" s="381"/>
      <c r="N3" s="381"/>
      <c r="O3" s="381"/>
      <c r="P3" s="382"/>
      <c r="Q3" s="211"/>
      <c r="R3" s="214" t="s">
        <v>8</v>
      </c>
      <c r="S3" s="187"/>
      <c r="T3" s="187"/>
      <c r="U3" s="187"/>
    </row>
    <row r="4" spans="2:21" ht="32.25" customHeight="1" x14ac:dyDescent="0.25">
      <c r="B4" s="178"/>
      <c r="C4" s="393" t="str">
        <f>"FOR THE PRODUCT OR SERVICE:   "&amp;'Basic Information'!D8</f>
        <v>FOR THE PRODUCT OR SERVICE:   Fast-track Business Planning for Health Program</v>
      </c>
      <c r="D4" s="379"/>
      <c r="E4" s="379"/>
      <c r="F4" s="379"/>
      <c r="G4" s="379"/>
      <c r="H4" s="379"/>
      <c r="I4" s="379"/>
      <c r="J4" s="379"/>
      <c r="K4" s="379"/>
      <c r="L4" s="379"/>
      <c r="M4" s="379"/>
      <c r="N4" s="379"/>
      <c r="O4" s="379"/>
      <c r="P4" s="380"/>
      <c r="Q4" s="188"/>
      <c r="R4" s="279" t="s">
        <v>9</v>
      </c>
      <c r="S4" s="187"/>
      <c r="T4" s="187"/>
      <c r="U4" s="187"/>
    </row>
    <row r="5" spans="2:21" ht="21.75" customHeight="1" thickBot="1" x14ac:dyDescent="0.3">
      <c r="B5" s="178"/>
      <c r="C5" s="385" t="s">
        <v>160</v>
      </c>
      <c r="D5" s="383"/>
      <c r="E5" s="383"/>
      <c r="F5" s="383"/>
      <c r="G5" s="383"/>
      <c r="H5" s="383"/>
      <c r="I5" s="383"/>
      <c r="J5" s="383"/>
      <c r="K5" s="383"/>
      <c r="L5" s="383"/>
      <c r="M5" s="383"/>
      <c r="N5" s="383"/>
      <c r="O5" s="383"/>
      <c r="P5" s="384"/>
      <c r="Q5" s="188"/>
      <c r="R5" s="279"/>
      <c r="S5" s="187"/>
      <c r="T5" s="187"/>
      <c r="U5" s="187"/>
    </row>
    <row r="6" spans="2:21" ht="12" customHeight="1" x14ac:dyDescent="0.25">
      <c r="B6" s="178"/>
      <c r="C6" s="95"/>
      <c r="D6" s="95"/>
      <c r="E6" s="95"/>
      <c r="F6" s="95"/>
      <c r="G6" s="95"/>
      <c r="H6" s="95"/>
      <c r="I6" s="95"/>
      <c r="J6" s="95"/>
      <c r="K6" s="95"/>
      <c r="L6" s="95"/>
      <c r="M6" s="95"/>
      <c r="N6" s="95"/>
      <c r="O6" s="95"/>
      <c r="P6" s="283"/>
      <c r="Q6" s="96"/>
      <c r="R6" s="215"/>
      <c r="S6" s="187"/>
      <c r="T6" s="187"/>
      <c r="U6" s="187"/>
    </row>
    <row r="7" spans="2:21" ht="21" x14ac:dyDescent="0.35">
      <c r="B7" s="178"/>
      <c r="C7" s="733"/>
      <c r="D7" s="733"/>
      <c r="E7" s="317"/>
      <c r="F7" s="317"/>
      <c r="G7" s="730" t="str">
        <f>"BUDGET COST for "&amp;C5</f>
        <v>BUDGET COST for Step 3:  Package the Product or Service</v>
      </c>
      <c r="H7" s="731"/>
      <c r="I7" s="731"/>
      <c r="J7" s="731"/>
      <c r="K7" s="731"/>
      <c r="L7" s="731"/>
      <c r="M7" s="731"/>
      <c r="N7" s="731"/>
      <c r="O7" s="732"/>
      <c r="P7" s="316">
        <f>'Package Budget'!AC85</f>
        <v>15500</v>
      </c>
      <c r="Q7" s="96"/>
      <c r="R7" s="279"/>
      <c r="S7" s="187"/>
      <c r="T7" s="187"/>
      <c r="U7" s="187"/>
    </row>
    <row r="8" spans="2:21" ht="12.75" customHeight="1" x14ac:dyDescent="0.25">
      <c r="B8" s="178"/>
      <c r="C8" s="189"/>
      <c r="D8" s="95"/>
      <c r="E8" s="95"/>
      <c r="F8" s="95"/>
      <c r="G8" s="95"/>
      <c r="H8" s="95"/>
      <c r="I8" s="95"/>
      <c r="J8" s="95"/>
      <c r="K8" s="95"/>
      <c r="L8" s="95"/>
      <c r="M8" s="95"/>
      <c r="N8" s="95"/>
      <c r="O8" s="95"/>
      <c r="P8" s="283"/>
      <c r="Q8" s="96"/>
      <c r="R8" s="476"/>
      <c r="S8" s="187"/>
      <c r="T8" s="187"/>
      <c r="U8" s="187"/>
    </row>
    <row r="9" spans="2:21" ht="13.5" customHeight="1" thickBot="1" x14ac:dyDescent="0.3">
      <c r="B9" s="178"/>
      <c r="C9" s="191"/>
      <c r="D9" s="191"/>
      <c r="E9" s="191"/>
      <c r="F9" s="191"/>
      <c r="G9" s="191"/>
      <c r="H9" s="191"/>
      <c r="I9" s="191"/>
      <c r="J9" s="191"/>
      <c r="K9" s="191"/>
      <c r="L9" s="191"/>
      <c r="M9" s="191"/>
      <c r="N9" s="191"/>
      <c r="O9" s="191"/>
      <c r="P9" s="284"/>
      <c r="Q9" s="190"/>
      <c r="R9" s="476"/>
      <c r="S9" s="187"/>
      <c r="T9" s="187"/>
      <c r="U9" s="187"/>
    </row>
    <row r="10" spans="2:21" ht="17.25" customHeight="1" thickBot="1" x14ac:dyDescent="0.3">
      <c r="B10" s="178"/>
      <c r="C10" s="743" t="s">
        <v>158</v>
      </c>
      <c r="D10" s="744"/>
      <c r="E10" s="744"/>
      <c r="F10" s="744"/>
      <c r="G10" s="744"/>
      <c r="H10" s="744"/>
      <c r="I10" s="744"/>
      <c r="J10" s="744"/>
      <c r="K10" s="744"/>
      <c r="L10" s="744"/>
      <c r="M10" s="744"/>
      <c r="N10" s="744"/>
      <c r="O10" s="744"/>
      <c r="P10" s="745"/>
      <c r="Q10" s="190"/>
      <c r="R10" s="476"/>
      <c r="S10" s="187"/>
      <c r="T10" s="187"/>
      <c r="U10" s="187"/>
    </row>
    <row r="11" spans="2:21" ht="15" customHeight="1" x14ac:dyDescent="0.25">
      <c r="B11" s="178"/>
      <c r="C11" s="97"/>
      <c r="D11" s="192"/>
      <c r="E11" s="95"/>
      <c r="F11" s="95"/>
      <c r="G11" s="95"/>
      <c r="H11" s="95"/>
      <c r="I11" s="95"/>
      <c r="J11" s="95"/>
      <c r="K11" s="95"/>
      <c r="L11" s="95"/>
      <c r="M11" s="95"/>
      <c r="N11" s="95"/>
      <c r="O11" s="95"/>
      <c r="P11" s="283"/>
      <c r="Q11" s="96"/>
      <c r="R11" s="476"/>
      <c r="S11" s="187"/>
      <c r="T11" s="187"/>
      <c r="U11" s="187"/>
    </row>
    <row r="12" spans="2:21" ht="39.950000000000003" customHeight="1" x14ac:dyDescent="0.25">
      <c r="B12" s="178"/>
      <c r="C12" s="548" t="s">
        <v>5</v>
      </c>
      <c r="D12" s="737" t="s">
        <v>210</v>
      </c>
      <c r="E12" s="738"/>
      <c r="F12" s="738"/>
      <c r="G12" s="738"/>
      <c r="H12" s="738"/>
      <c r="I12" s="738"/>
      <c r="J12" s="738"/>
      <c r="K12" s="738"/>
      <c r="L12" s="738"/>
      <c r="M12" s="738"/>
      <c r="N12" s="738"/>
      <c r="O12" s="738"/>
      <c r="P12" s="739"/>
      <c r="Q12" s="92"/>
      <c r="R12" s="216"/>
      <c r="S12" s="187"/>
      <c r="T12" s="187"/>
      <c r="U12" s="187"/>
    </row>
    <row r="13" spans="2:21" x14ac:dyDescent="0.25">
      <c r="B13" s="178"/>
      <c r="C13" s="207" t="s">
        <v>0</v>
      </c>
      <c r="D13" s="692">
        <f>'Basic Information'!D$17</f>
        <v>42964</v>
      </c>
      <c r="E13" s="693">
        <f>'Basic Information'!E$17</f>
        <v>42995</v>
      </c>
      <c r="F13" s="693">
        <f>'Basic Information'!F$17</f>
        <v>43025</v>
      </c>
      <c r="G13" s="693">
        <f>'Basic Information'!G$17</f>
        <v>43056</v>
      </c>
      <c r="H13" s="693">
        <f>'Basic Information'!H$17</f>
        <v>43086</v>
      </c>
      <c r="I13" s="693">
        <f>'Basic Information'!I$17</f>
        <v>43117</v>
      </c>
      <c r="J13" s="693">
        <f>'Basic Information'!J$17</f>
        <v>43148</v>
      </c>
      <c r="K13" s="693">
        <f>'Basic Information'!K$17</f>
        <v>43176</v>
      </c>
      <c r="L13" s="693">
        <f>'Basic Information'!L$17</f>
        <v>43207</v>
      </c>
      <c r="M13" s="693">
        <f>'Basic Information'!M$17</f>
        <v>43237</v>
      </c>
      <c r="N13" s="693">
        <f>'Basic Information'!N$17</f>
        <v>43268</v>
      </c>
      <c r="O13" s="693">
        <f>'Basic Information'!O$17</f>
        <v>43298</v>
      </c>
      <c r="P13" s="285" t="s">
        <v>1</v>
      </c>
      <c r="Q13" s="93"/>
      <c r="R13" s="217"/>
      <c r="S13" s="187"/>
      <c r="T13" s="187"/>
      <c r="U13" s="187"/>
    </row>
    <row r="14" spans="2:21" x14ac:dyDescent="0.25">
      <c r="B14" s="178"/>
      <c r="C14" s="609"/>
      <c r="D14" s="610" t="s">
        <v>19</v>
      </c>
      <c r="E14" s="611" t="s">
        <v>19</v>
      </c>
      <c r="F14" s="611" t="s">
        <v>19</v>
      </c>
      <c r="G14" s="611" t="s">
        <v>19</v>
      </c>
      <c r="H14" s="611" t="s">
        <v>19</v>
      </c>
      <c r="I14" s="611" t="s">
        <v>19</v>
      </c>
      <c r="J14" s="611" t="s">
        <v>19</v>
      </c>
      <c r="K14" s="611" t="s">
        <v>19</v>
      </c>
      <c r="L14" s="611" t="s">
        <v>19</v>
      </c>
      <c r="M14" s="611" t="s">
        <v>19</v>
      </c>
      <c r="N14" s="611" t="s">
        <v>19</v>
      </c>
      <c r="O14" s="611" t="s">
        <v>19</v>
      </c>
      <c r="P14" s="612" t="s">
        <v>19</v>
      </c>
      <c r="Q14" s="93"/>
      <c r="R14" s="217"/>
      <c r="S14" s="187"/>
      <c r="T14" s="187"/>
      <c r="U14" s="187"/>
    </row>
    <row r="15" spans="2:21" x14ac:dyDescent="0.25">
      <c r="B15" s="178"/>
      <c r="C15" s="208" t="s">
        <v>225</v>
      </c>
      <c r="D15" s="264"/>
      <c r="E15" s="265"/>
      <c r="F15" s="265"/>
      <c r="G15" s="265">
        <v>10</v>
      </c>
      <c r="H15" s="265"/>
      <c r="I15" s="265"/>
      <c r="J15" s="265"/>
      <c r="K15" s="265"/>
      <c r="L15" s="265"/>
      <c r="M15" s="265"/>
      <c r="N15" s="265"/>
      <c r="O15" s="266"/>
      <c r="P15" s="286">
        <f>SUM(D15:O15)</f>
        <v>10</v>
      </c>
      <c r="Q15" s="94"/>
      <c r="R15" s="217"/>
      <c r="S15" s="187"/>
      <c r="T15" s="187"/>
      <c r="U15" s="187"/>
    </row>
    <row r="16" spans="2:21" x14ac:dyDescent="0.25">
      <c r="B16" s="178"/>
      <c r="C16" s="209"/>
      <c r="D16" s="267"/>
      <c r="E16" s="268"/>
      <c r="F16" s="268"/>
      <c r="G16" s="268"/>
      <c r="H16" s="268"/>
      <c r="I16" s="268"/>
      <c r="J16" s="268"/>
      <c r="K16" s="268"/>
      <c r="L16" s="268"/>
      <c r="M16" s="268"/>
      <c r="N16" s="268"/>
      <c r="O16" s="269"/>
      <c r="P16" s="386">
        <f>SUM(D16:O16)</f>
        <v>0</v>
      </c>
      <c r="Q16" s="94"/>
      <c r="R16" s="217"/>
      <c r="S16" s="187"/>
      <c r="T16" s="187"/>
      <c r="U16" s="187"/>
    </row>
    <row r="17" spans="2:21" s="128" customFormat="1" x14ac:dyDescent="0.25">
      <c r="B17" s="149"/>
      <c r="C17" s="209"/>
      <c r="D17" s="267"/>
      <c r="E17" s="268"/>
      <c r="F17" s="268"/>
      <c r="G17" s="268"/>
      <c r="H17" s="268"/>
      <c r="I17" s="268"/>
      <c r="J17" s="268"/>
      <c r="K17" s="268"/>
      <c r="L17" s="268"/>
      <c r="M17" s="268"/>
      <c r="N17" s="268"/>
      <c r="O17" s="269"/>
      <c r="P17" s="287">
        <f>SUM(D17:O17)</f>
        <v>0</v>
      </c>
      <c r="Q17" s="3"/>
      <c r="R17" s="219"/>
      <c r="S17" s="1"/>
      <c r="T17" s="1"/>
      <c r="U17" s="1"/>
    </row>
    <row r="18" spans="2:21" s="128" customFormat="1" x14ac:dyDescent="0.25">
      <c r="B18" s="149"/>
      <c r="C18" s="209"/>
      <c r="D18" s="267"/>
      <c r="E18" s="268"/>
      <c r="F18" s="268"/>
      <c r="G18" s="268"/>
      <c r="H18" s="268"/>
      <c r="I18" s="268"/>
      <c r="J18" s="268"/>
      <c r="K18" s="268"/>
      <c r="L18" s="268"/>
      <c r="M18" s="268"/>
      <c r="N18" s="268"/>
      <c r="O18" s="269"/>
      <c r="P18" s="287">
        <f>SUM(D18:O18)</f>
        <v>0</v>
      </c>
      <c r="Q18" s="3"/>
      <c r="R18" s="219" t="s">
        <v>43</v>
      </c>
      <c r="S18" s="1"/>
      <c r="T18" s="1"/>
      <c r="U18" s="1"/>
    </row>
    <row r="19" spans="2:21" x14ac:dyDescent="0.25">
      <c r="B19" s="178"/>
      <c r="C19" s="206"/>
      <c r="D19" s="270"/>
      <c r="E19" s="271"/>
      <c r="F19" s="271"/>
      <c r="G19" s="271"/>
      <c r="H19" s="271"/>
      <c r="I19" s="271"/>
      <c r="J19" s="271"/>
      <c r="K19" s="271"/>
      <c r="L19" s="271"/>
      <c r="M19" s="271"/>
      <c r="N19" s="271"/>
      <c r="O19" s="272"/>
      <c r="P19" s="288">
        <f>SUM(D19:O19)</f>
        <v>0</v>
      </c>
      <c r="Q19" s="94"/>
      <c r="R19" s="279"/>
      <c r="S19" s="187"/>
      <c r="T19" s="187"/>
      <c r="U19" s="187"/>
    </row>
    <row r="20" spans="2:21" x14ac:dyDescent="0.25">
      <c r="B20" s="178"/>
      <c r="C20" s="95"/>
      <c r="D20" s="95"/>
      <c r="E20" s="95"/>
      <c r="F20" s="95"/>
      <c r="G20" s="95"/>
      <c r="H20" s="95"/>
      <c r="I20" s="95"/>
      <c r="J20" s="95"/>
      <c r="K20" s="95"/>
      <c r="L20" s="95"/>
      <c r="M20" s="95"/>
      <c r="N20" s="95"/>
      <c r="O20" s="95"/>
      <c r="P20" s="289">
        <f>SUM(P15:P19)</f>
        <v>10</v>
      </c>
      <c r="Q20" s="96"/>
      <c r="R20" s="476"/>
      <c r="S20" s="187"/>
      <c r="T20" s="187"/>
      <c r="U20" s="187"/>
    </row>
    <row r="21" spans="2:21" x14ac:dyDescent="0.25">
      <c r="B21" s="178"/>
      <c r="C21" s="148"/>
      <c r="D21" s="95"/>
      <c r="E21" s="95"/>
      <c r="F21" s="95"/>
      <c r="G21" s="95"/>
      <c r="H21" s="95"/>
      <c r="I21" s="95"/>
      <c r="J21" s="95"/>
      <c r="K21" s="95"/>
      <c r="L21" s="95"/>
      <c r="M21" s="95"/>
      <c r="N21" s="95"/>
      <c r="O21" s="95"/>
      <c r="P21" s="283"/>
      <c r="Q21" s="96"/>
      <c r="R21" s="476"/>
      <c r="S21" s="187"/>
      <c r="T21" s="187"/>
      <c r="U21" s="187"/>
    </row>
    <row r="22" spans="2:21" ht="39.950000000000003" customHeight="1" x14ac:dyDescent="0.25">
      <c r="B22" s="178"/>
      <c r="C22" s="548" t="s">
        <v>6</v>
      </c>
      <c r="D22" s="737" t="s">
        <v>39</v>
      </c>
      <c r="E22" s="738"/>
      <c r="F22" s="738"/>
      <c r="G22" s="738"/>
      <c r="H22" s="738"/>
      <c r="I22" s="738"/>
      <c r="J22" s="738"/>
      <c r="K22" s="738"/>
      <c r="L22" s="738"/>
      <c r="M22" s="738"/>
      <c r="N22" s="738"/>
      <c r="O22" s="738"/>
      <c r="P22" s="739"/>
      <c r="Q22" s="92"/>
      <c r="R22" s="476"/>
      <c r="S22" s="187"/>
      <c r="T22" s="187"/>
      <c r="U22" s="187"/>
    </row>
    <row r="23" spans="2:21" x14ac:dyDescent="0.25">
      <c r="B23" s="178"/>
      <c r="C23" s="207" t="s">
        <v>0</v>
      </c>
      <c r="D23" s="692">
        <f>'Basic Information'!D$17</f>
        <v>42964</v>
      </c>
      <c r="E23" s="693">
        <f>'Basic Information'!E$17</f>
        <v>42995</v>
      </c>
      <c r="F23" s="693">
        <f>'Basic Information'!F$17</f>
        <v>43025</v>
      </c>
      <c r="G23" s="693">
        <f>'Basic Information'!G$17</f>
        <v>43056</v>
      </c>
      <c r="H23" s="693">
        <f>'Basic Information'!H$17</f>
        <v>43086</v>
      </c>
      <c r="I23" s="693">
        <f>'Basic Information'!I$17</f>
        <v>43117</v>
      </c>
      <c r="J23" s="693">
        <f>'Basic Information'!J$17</f>
        <v>43148</v>
      </c>
      <c r="K23" s="693">
        <f>'Basic Information'!K$17</f>
        <v>43176</v>
      </c>
      <c r="L23" s="693">
        <f>'Basic Information'!L$17</f>
        <v>43207</v>
      </c>
      <c r="M23" s="693">
        <f>'Basic Information'!M$17</f>
        <v>43237</v>
      </c>
      <c r="N23" s="693">
        <f>'Basic Information'!N$17</f>
        <v>43268</v>
      </c>
      <c r="O23" s="693">
        <f>'Basic Information'!O$17</f>
        <v>43298</v>
      </c>
      <c r="P23" s="285" t="s">
        <v>1</v>
      </c>
      <c r="Q23" s="93"/>
      <c r="R23" s="476"/>
      <c r="S23" s="187"/>
      <c r="T23" s="187"/>
      <c r="U23" s="187"/>
    </row>
    <row r="24" spans="2:21" x14ac:dyDescent="0.25">
      <c r="B24" s="178"/>
      <c r="C24" s="609"/>
      <c r="D24" s="610" t="s">
        <v>19</v>
      </c>
      <c r="E24" s="611" t="s">
        <v>19</v>
      </c>
      <c r="F24" s="611" t="s">
        <v>19</v>
      </c>
      <c r="G24" s="611" t="s">
        <v>19</v>
      </c>
      <c r="H24" s="611" t="s">
        <v>19</v>
      </c>
      <c r="I24" s="611" t="s">
        <v>19</v>
      </c>
      <c r="J24" s="611" t="s">
        <v>19</v>
      </c>
      <c r="K24" s="611" t="s">
        <v>19</v>
      </c>
      <c r="L24" s="611" t="s">
        <v>19</v>
      </c>
      <c r="M24" s="611" t="s">
        <v>19</v>
      </c>
      <c r="N24" s="611" t="s">
        <v>19</v>
      </c>
      <c r="O24" s="611" t="s">
        <v>19</v>
      </c>
      <c r="P24" s="612" t="s">
        <v>19</v>
      </c>
      <c r="Q24" s="93"/>
      <c r="R24" s="217"/>
      <c r="S24" s="187"/>
      <c r="T24" s="187"/>
      <c r="U24" s="187"/>
    </row>
    <row r="25" spans="2:21" x14ac:dyDescent="0.25">
      <c r="B25" s="178"/>
      <c r="C25" s="208"/>
      <c r="D25" s="264"/>
      <c r="E25" s="265"/>
      <c r="F25" s="265"/>
      <c r="G25" s="265"/>
      <c r="H25" s="265"/>
      <c r="I25" s="265"/>
      <c r="J25" s="265"/>
      <c r="K25" s="265"/>
      <c r="L25" s="265"/>
      <c r="M25" s="265"/>
      <c r="N25" s="265"/>
      <c r="O25" s="266"/>
      <c r="P25" s="286">
        <f>SUM(D25:O25)</f>
        <v>0</v>
      </c>
      <c r="Q25" s="94"/>
      <c r="R25" s="476"/>
      <c r="S25" s="187"/>
      <c r="T25" s="187"/>
      <c r="U25" s="187"/>
    </row>
    <row r="26" spans="2:21" x14ac:dyDescent="0.25">
      <c r="B26" s="178"/>
      <c r="C26" s="209"/>
      <c r="D26" s="267"/>
      <c r="E26" s="268"/>
      <c r="F26" s="268"/>
      <c r="G26" s="268"/>
      <c r="H26" s="268"/>
      <c r="I26" s="268"/>
      <c r="J26" s="268"/>
      <c r="K26" s="268"/>
      <c r="L26" s="268"/>
      <c r="M26" s="268"/>
      <c r="N26" s="268"/>
      <c r="O26" s="269"/>
      <c r="P26" s="386">
        <f>SUM(D26:O26)</f>
        <v>0</v>
      </c>
      <c r="Q26" s="94"/>
      <c r="R26" s="279"/>
      <c r="S26" s="187"/>
      <c r="T26" s="187"/>
      <c r="U26" s="187"/>
    </row>
    <row r="27" spans="2:21" s="128" customFormat="1" x14ac:dyDescent="0.25">
      <c r="B27" s="149"/>
      <c r="C27" s="209"/>
      <c r="D27" s="267"/>
      <c r="E27" s="268"/>
      <c r="F27" s="268"/>
      <c r="G27" s="268"/>
      <c r="H27" s="268"/>
      <c r="I27" s="268"/>
      <c r="J27" s="268"/>
      <c r="K27" s="268"/>
      <c r="L27" s="268"/>
      <c r="M27" s="268"/>
      <c r="N27" s="268"/>
      <c r="O27" s="269"/>
      <c r="P27" s="287">
        <f>SUM(D27:O27)</f>
        <v>0</v>
      </c>
      <c r="Q27" s="3"/>
      <c r="R27" s="219"/>
      <c r="S27" s="1"/>
      <c r="T27" s="1"/>
      <c r="U27" s="1"/>
    </row>
    <row r="28" spans="2:21" s="128" customFormat="1" x14ac:dyDescent="0.25">
      <c r="B28" s="149"/>
      <c r="C28" s="209"/>
      <c r="D28" s="267"/>
      <c r="E28" s="268"/>
      <c r="F28" s="268"/>
      <c r="G28" s="268"/>
      <c r="H28" s="268"/>
      <c r="I28" s="268"/>
      <c r="J28" s="268"/>
      <c r="K28" s="268"/>
      <c r="L28" s="268"/>
      <c r="M28" s="268"/>
      <c r="N28" s="268"/>
      <c r="O28" s="269"/>
      <c r="P28" s="287">
        <f>SUM(D28:O28)</f>
        <v>0</v>
      </c>
      <c r="Q28" s="3"/>
      <c r="R28" s="219" t="s">
        <v>43</v>
      </c>
      <c r="S28" s="1"/>
      <c r="T28" s="1"/>
      <c r="U28" s="1"/>
    </row>
    <row r="29" spans="2:21" x14ac:dyDescent="0.25">
      <c r="B29" s="178"/>
      <c r="C29" s="206"/>
      <c r="D29" s="270"/>
      <c r="E29" s="271"/>
      <c r="F29" s="271"/>
      <c r="G29" s="271"/>
      <c r="H29" s="271"/>
      <c r="I29" s="271"/>
      <c r="J29" s="271"/>
      <c r="K29" s="271"/>
      <c r="L29" s="271"/>
      <c r="M29" s="271"/>
      <c r="N29" s="271"/>
      <c r="O29" s="272"/>
      <c r="P29" s="288">
        <f>SUM(D29:O29)</f>
        <v>0</v>
      </c>
      <c r="Q29" s="94"/>
      <c r="R29" s="476"/>
      <c r="S29" s="187"/>
      <c r="T29" s="187"/>
      <c r="U29" s="187"/>
    </row>
    <row r="30" spans="2:21" x14ac:dyDescent="0.25">
      <c r="B30" s="178"/>
      <c r="C30" s="95"/>
      <c r="D30" s="95"/>
      <c r="E30" s="95"/>
      <c r="F30" s="95"/>
      <c r="G30" s="95"/>
      <c r="H30" s="95"/>
      <c r="I30" s="95"/>
      <c r="J30" s="95"/>
      <c r="K30" s="95"/>
      <c r="L30" s="95"/>
      <c r="M30" s="95"/>
      <c r="N30" s="95"/>
      <c r="O30" s="95"/>
      <c r="P30" s="289">
        <f>SUM(P25:P29)</f>
        <v>0</v>
      </c>
      <c r="Q30" s="96"/>
      <c r="R30" s="476"/>
      <c r="S30" s="187"/>
      <c r="T30" s="187"/>
      <c r="U30" s="187"/>
    </row>
    <row r="31" spans="2:21" s="128" customFormat="1" x14ac:dyDescent="0.25">
      <c r="B31" s="149"/>
      <c r="C31" s="39"/>
      <c r="D31" s="39"/>
      <c r="E31" s="39"/>
      <c r="F31" s="39"/>
      <c r="G31" s="39"/>
      <c r="H31" s="39"/>
      <c r="I31" s="39"/>
      <c r="J31" s="39"/>
      <c r="K31" s="39"/>
      <c r="L31" s="39"/>
      <c r="M31" s="39"/>
      <c r="N31" s="39"/>
      <c r="O31" s="39"/>
      <c r="P31" s="290"/>
      <c r="Q31" s="3"/>
      <c r="R31" s="218"/>
      <c r="S31" s="1"/>
      <c r="T31" s="1"/>
      <c r="U31" s="1"/>
    </row>
    <row r="32" spans="2:21" ht="39.950000000000003" customHeight="1" x14ac:dyDescent="0.25">
      <c r="B32" s="178"/>
      <c r="C32" s="548" t="s">
        <v>7</v>
      </c>
      <c r="D32" s="737" t="s">
        <v>39</v>
      </c>
      <c r="E32" s="738"/>
      <c r="F32" s="738"/>
      <c r="G32" s="738"/>
      <c r="H32" s="738"/>
      <c r="I32" s="738"/>
      <c r="J32" s="738"/>
      <c r="K32" s="738"/>
      <c r="L32" s="738"/>
      <c r="M32" s="738"/>
      <c r="N32" s="738"/>
      <c r="O32" s="738"/>
      <c r="P32" s="739"/>
      <c r="Q32" s="92"/>
      <c r="R32" s="476"/>
      <c r="S32" s="187"/>
      <c r="T32" s="187"/>
      <c r="U32" s="187"/>
    </row>
    <row r="33" spans="2:21" x14ac:dyDescent="0.25">
      <c r="B33" s="178"/>
      <c r="C33" s="207" t="s">
        <v>0</v>
      </c>
      <c r="D33" s="692">
        <f>'Basic Information'!D$17</f>
        <v>42964</v>
      </c>
      <c r="E33" s="693">
        <f>'Basic Information'!E$17</f>
        <v>42995</v>
      </c>
      <c r="F33" s="693">
        <f>'Basic Information'!F$17</f>
        <v>43025</v>
      </c>
      <c r="G33" s="693">
        <f>'Basic Information'!G$17</f>
        <v>43056</v>
      </c>
      <c r="H33" s="693">
        <f>'Basic Information'!H$17</f>
        <v>43086</v>
      </c>
      <c r="I33" s="693">
        <f>'Basic Information'!I$17</f>
        <v>43117</v>
      </c>
      <c r="J33" s="693">
        <f>'Basic Information'!J$17</f>
        <v>43148</v>
      </c>
      <c r="K33" s="693">
        <f>'Basic Information'!K$17</f>
        <v>43176</v>
      </c>
      <c r="L33" s="693">
        <f>'Basic Information'!L$17</f>
        <v>43207</v>
      </c>
      <c r="M33" s="693">
        <f>'Basic Information'!M$17</f>
        <v>43237</v>
      </c>
      <c r="N33" s="693">
        <f>'Basic Information'!N$17</f>
        <v>43268</v>
      </c>
      <c r="O33" s="693">
        <f>'Basic Information'!O$17</f>
        <v>43298</v>
      </c>
      <c r="P33" s="285" t="s">
        <v>1</v>
      </c>
      <c r="Q33" s="93"/>
      <c r="R33" s="476"/>
      <c r="S33" s="187"/>
      <c r="T33" s="187"/>
      <c r="U33" s="187"/>
    </row>
    <row r="34" spans="2:21" x14ac:dyDescent="0.25">
      <c r="B34" s="178"/>
      <c r="C34" s="609"/>
      <c r="D34" s="610" t="s">
        <v>19</v>
      </c>
      <c r="E34" s="611" t="s">
        <v>19</v>
      </c>
      <c r="F34" s="611" t="s">
        <v>19</v>
      </c>
      <c r="G34" s="611" t="s">
        <v>19</v>
      </c>
      <c r="H34" s="611" t="s">
        <v>19</v>
      </c>
      <c r="I34" s="611" t="s">
        <v>19</v>
      </c>
      <c r="J34" s="611" t="s">
        <v>19</v>
      </c>
      <c r="K34" s="611" t="s">
        <v>19</v>
      </c>
      <c r="L34" s="611" t="s">
        <v>19</v>
      </c>
      <c r="M34" s="611" t="s">
        <v>19</v>
      </c>
      <c r="N34" s="611" t="s">
        <v>19</v>
      </c>
      <c r="O34" s="611" t="s">
        <v>19</v>
      </c>
      <c r="P34" s="612" t="s">
        <v>19</v>
      </c>
      <c r="Q34" s="93"/>
      <c r="R34" s="217"/>
      <c r="S34" s="187"/>
      <c r="T34" s="187"/>
      <c r="U34" s="187"/>
    </row>
    <row r="35" spans="2:21" ht="15" customHeight="1" x14ac:dyDescent="0.25">
      <c r="B35" s="178"/>
      <c r="C35" s="208"/>
      <c r="D35" s="264"/>
      <c r="E35" s="265"/>
      <c r="F35" s="265"/>
      <c r="G35" s="265"/>
      <c r="H35" s="265"/>
      <c r="I35" s="265"/>
      <c r="J35" s="265"/>
      <c r="K35" s="265"/>
      <c r="L35" s="265"/>
      <c r="M35" s="265"/>
      <c r="N35" s="265"/>
      <c r="O35" s="266"/>
      <c r="P35" s="286">
        <f>SUM(D35:O35)</f>
        <v>0</v>
      </c>
      <c r="Q35" s="94"/>
      <c r="R35" s="729" t="s">
        <v>198</v>
      </c>
      <c r="S35" s="187"/>
      <c r="T35" s="187"/>
      <c r="U35" s="187"/>
    </row>
    <row r="36" spans="2:21" s="128" customFormat="1" x14ac:dyDescent="0.25">
      <c r="B36" s="149"/>
      <c r="C36" s="209"/>
      <c r="D36" s="267"/>
      <c r="E36" s="268"/>
      <c r="F36" s="268"/>
      <c r="G36" s="268"/>
      <c r="H36" s="268"/>
      <c r="I36" s="268"/>
      <c r="J36" s="268"/>
      <c r="K36" s="268"/>
      <c r="L36" s="268"/>
      <c r="M36" s="268"/>
      <c r="N36" s="268"/>
      <c r="O36" s="269"/>
      <c r="P36" s="287">
        <f>SUM(D36:O36)</f>
        <v>0</v>
      </c>
      <c r="Q36" s="3"/>
      <c r="R36" s="729"/>
      <c r="S36" s="1"/>
      <c r="T36" s="1"/>
      <c r="U36" s="1"/>
    </row>
    <row r="37" spans="2:21" s="128" customFormat="1" x14ac:dyDescent="0.25">
      <c r="B37" s="149"/>
      <c r="C37" s="209"/>
      <c r="D37" s="267"/>
      <c r="E37" s="268"/>
      <c r="F37" s="268"/>
      <c r="G37" s="268"/>
      <c r="H37" s="268"/>
      <c r="I37" s="268"/>
      <c r="J37" s="268"/>
      <c r="K37" s="268"/>
      <c r="L37" s="268"/>
      <c r="M37" s="268"/>
      <c r="N37" s="268"/>
      <c r="O37" s="269"/>
      <c r="P37" s="287">
        <f>SUM(D37:O37)</f>
        <v>0</v>
      </c>
      <c r="Q37" s="3"/>
      <c r="R37" s="729"/>
      <c r="S37" s="1"/>
      <c r="T37" s="1"/>
      <c r="U37" s="1"/>
    </row>
    <row r="38" spans="2:21" s="128" customFormat="1" x14ac:dyDescent="0.25">
      <c r="B38" s="149"/>
      <c r="C38" s="209"/>
      <c r="D38" s="267"/>
      <c r="E38" s="268"/>
      <c r="F38" s="268"/>
      <c r="G38" s="268"/>
      <c r="H38" s="268"/>
      <c r="I38" s="268"/>
      <c r="J38" s="268"/>
      <c r="K38" s="268"/>
      <c r="L38" s="268"/>
      <c r="M38" s="268"/>
      <c r="N38" s="268"/>
      <c r="O38" s="269"/>
      <c r="P38" s="287">
        <f>SUM(D38:O38)</f>
        <v>0</v>
      </c>
      <c r="Q38" s="3"/>
      <c r="R38" s="476"/>
      <c r="S38" s="1"/>
      <c r="T38" s="1"/>
      <c r="U38" s="1"/>
    </row>
    <row r="39" spans="2:21" x14ac:dyDescent="0.25">
      <c r="B39" s="178"/>
      <c r="C39" s="206"/>
      <c r="D39" s="270"/>
      <c r="E39" s="271"/>
      <c r="F39" s="271"/>
      <c r="G39" s="271"/>
      <c r="H39" s="271"/>
      <c r="I39" s="271"/>
      <c r="J39" s="271"/>
      <c r="K39" s="271"/>
      <c r="L39" s="271"/>
      <c r="M39" s="271"/>
      <c r="N39" s="271"/>
      <c r="O39" s="272"/>
      <c r="P39" s="304">
        <f>SUM(D39:O39)</f>
        <v>0</v>
      </c>
      <c r="Q39" s="94"/>
      <c r="R39" s="476"/>
      <c r="S39" s="187"/>
      <c r="T39" s="187"/>
      <c r="U39" s="187"/>
    </row>
    <row r="40" spans="2:21" x14ac:dyDescent="0.25">
      <c r="B40" s="178"/>
      <c r="C40" s="95"/>
      <c r="D40" s="95"/>
      <c r="E40" s="95"/>
      <c r="F40" s="95"/>
      <c r="G40" s="95"/>
      <c r="H40" s="95"/>
      <c r="I40" s="95"/>
      <c r="J40" s="95"/>
      <c r="K40" s="95"/>
      <c r="L40" s="95"/>
      <c r="M40" s="95"/>
      <c r="N40" s="95"/>
      <c r="O40" s="95"/>
      <c r="P40" s="289">
        <f>SUM(P35:P39)</f>
        <v>0</v>
      </c>
      <c r="Q40" s="96"/>
      <c r="R40" s="476"/>
      <c r="S40" s="187"/>
      <c r="T40" s="187"/>
      <c r="U40" s="187"/>
    </row>
    <row r="41" spans="2:21" x14ac:dyDescent="0.25">
      <c r="B41" s="178"/>
      <c r="C41" s="148"/>
      <c r="D41" s="95"/>
      <c r="E41" s="95"/>
      <c r="F41" s="95"/>
      <c r="G41" s="95"/>
      <c r="H41" s="95"/>
      <c r="I41" s="95"/>
      <c r="J41" s="95"/>
      <c r="K41" s="95"/>
      <c r="L41" s="95"/>
      <c r="M41" s="95"/>
      <c r="N41" s="95"/>
      <c r="O41" s="95"/>
      <c r="P41" s="283"/>
      <c r="Q41" s="96"/>
      <c r="R41" s="218"/>
      <c r="S41" s="187"/>
      <c r="T41" s="187"/>
      <c r="U41" s="187"/>
    </row>
    <row r="42" spans="2:21" x14ac:dyDescent="0.25">
      <c r="B42" s="178"/>
      <c r="C42" s="95"/>
      <c r="D42" s="95"/>
      <c r="E42" s="95"/>
      <c r="F42" s="95" t="s">
        <v>32</v>
      </c>
      <c r="G42" s="95"/>
      <c r="H42" s="95"/>
      <c r="I42" s="95"/>
      <c r="J42" s="95"/>
      <c r="K42" s="99"/>
      <c r="L42" s="95"/>
      <c r="M42" s="95"/>
      <c r="N42" s="95"/>
      <c r="O42" s="143" t="s">
        <v>58</v>
      </c>
      <c r="P42" s="305">
        <f>'Package Budget'!AC62</f>
        <v>3000</v>
      </c>
      <c r="Q42" s="96"/>
      <c r="R42" s="476"/>
      <c r="S42" s="187"/>
      <c r="T42" s="187"/>
      <c r="U42" s="187"/>
    </row>
    <row r="43" spans="2:21" ht="15.75" thickBot="1" x14ac:dyDescent="0.3">
      <c r="B43" s="178"/>
      <c r="C43" s="95"/>
      <c r="D43" s="95"/>
      <c r="E43" s="95"/>
      <c r="F43" s="95"/>
      <c r="G43" s="95"/>
      <c r="H43" s="95"/>
      <c r="I43" s="95"/>
      <c r="J43" s="95"/>
      <c r="K43" s="95"/>
      <c r="L43" s="95"/>
      <c r="M43" s="95"/>
      <c r="N43" s="95"/>
      <c r="O43" s="95"/>
      <c r="P43" s="283"/>
      <c r="Q43" s="96"/>
      <c r="R43" s="476"/>
      <c r="S43" s="187"/>
      <c r="T43" s="187"/>
      <c r="U43" s="187"/>
    </row>
    <row r="44" spans="2:21" ht="15.75" thickBot="1" x14ac:dyDescent="0.3">
      <c r="B44" s="178"/>
      <c r="C44" s="734" t="s">
        <v>37</v>
      </c>
      <c r="D44" s="735"/>
      <c r="E44" s="735"/>
      <c r="F44" s="735"/>
      <c r="G44" s="735"/>
      <c r="H44" s="735"/>
      <c r="I44" s="735"/>
      <c r="J44" s="735"/>
      <c r="K44" s="735"/>
      <c r="L44" s="735"/>
      <c r="M44" s="735"/>
      <c r="N44" s="735"/>
      <c r="O44" s="735"/>
      <c r="P44" s="736"/>
      <c r="Q44" s="96"/>
      <c r="R44" s="476"/>
      <c r="S44" s="187"/>
      <c r="T44" s="187"/>
      <c r="U44" s="187"/>
    </row>
    <row r="45" spans="2:21" x14ac:dyDescent="0.25">
      <c r="B45" s="178"/>
      <c r="C45" s="193"/>
      <c r="D45" s="194"/>
      <c r="E45" s="194"/>
      <c r="F45" s="195"/>
      <c r="G45" s="196"/>
      <c r="H45" s="196"/>
      <c r="I45" s="196"/>
      <c r="J45" s="197"/>
      <c r="K45" s="197"/>
      <c r="L45" s="197"/>
      <c r="M45" s="197"/>
      <c r="N45" s="197"/>
      <c r="O45" s="197"/>
      <c r="P45" s="292"/>
      <c r="Q45" s="96"/>
      <c r="R45" s="476"/>
      <c r="S45" s="187"/>
      <c r="T45" s="187"/>
      <c r="U45" s="187"/>
    </row>
    <row r="46" spans="2:21" x14ac:dyDescent="0.25">
      <c r="B46" s="178"/>
      <c r="C46" s="306" t="s">
        <v>30</v>
      </c>
      <c r="D46" s="307">
        <f>'Basic Information'!D$17</f>
        <v>42964</v>
      </c>
      <c r="E46" s="210">
        <f>'Basic Information'!E$17</f>
        <v>42995</v>
      </c>
      <c r="F46" s="210">
        <f>'Basic Information'!F$17</f>
        <v>43025</v>
      </c>
      <c r="G46" s="210">
        <f>'Basic Information'!G$17</f>
        <v>43056</v>
      </c>
      <c r="H46" s="210">
        <f>'Basic Information'!H$17</f>
        <v>43086</v>
      </c>
      <c r="I46" s="210">
        <f>'Basic Information'!I$17</f>
        <v>43117</v>
      </c>
      <c r="J46" s="210">
        <f>'Basic Information'!J$17</f>
        <v>43148</v>
      </c>
      <c r="K46" s="210">
        <f>'Basic Information'!K$17</f>
        <v>43176</v>
      </c>
      <c r="L46" s="308">
        <f>'Basic Information'!L$17</f>
        <v>43207</v>
      </c>
      <c r="M46" s="210">
        <f>'Basic Information'!M$17</f>
        <v>43237</v>
      </c>
      <c r="N46" s="210">
        <f>'Basic Information'!N$17</f>
        <v>43268</v>
      </c>
      <c r="O46" s="309">
        <f>'Basic Information'!O$17</f>
        <v>43298</v>
      </c>
      <c r="P46" s="291" t="s">
        <v>1</v>
      </c>
      <c r="Q46" s="96"/>
      <c r="R46" s="476"/>
      <c r="S46" s="187"/>
      <c r="T46" s="187"/>
      <c r="U46" s="187"/>
    </row>
    <row r="47" spans="2:21" x14ac:dyDescent="0.25">
      <c r="B47" s="178"/>
      <c r="C47" s="684"/>
      <c r="D47" s="685" t="s">
        <v>20</v>
      </c>
      <c r="E47" s="686" t="s">
        <v>20</v>
      </c>
      <c r="F47" s="686" t="s">
        <v>20</v>
      </c>
      <c r="G47" s="686" t="s">
        <v>20</v>
      </c>
      <c r="H47" s="686" t="s">
        <v>20</v>
      </c>
      <c r="I47" s="686" t="s">
        <v>20</v>
      </c>
      <c r="J47" s="686" t="s">
        <v>20</v>
      </c>
      <c r="K47" s="686" t="s">
        <v>20</v>
      </c>
      <c r="L47" s="687" t="s">
        <v>20</v>
      </c>
      <c r="M47" s="686" t="s">
        <v>20</v>
      </c>
      <c r="N47" s="686" t="s">
        <v>20</v>
      </c>
      <c r="O47" s="688" t="s">
        <v>20</v>
      </c>
      <c r="P47" s="689" t="s">
        <v>20</v>
      </c>
      <c r="Q47" s="96"/>
      <c r="R47" s="476"/>
      <c r="S47" s="187"/>
      <c r="T47" s="187"/>
      <c r="U47" s="187"/>
    </row>
    <row r="48" spans="2:21" x14ac:dyDescent="0.25">
      <c r="B48" s="178"/>
      <c r="C48" s="260" t="s">
        <v>3</v>
      </c>
      <c r="D48" s="244"/>
      <c r="E48" s="245"/>
      <c r="F48" s="245"/>
      <c r="G48" s="249">
        <v>1000</v>
      </c>
      <c r="H48" s="249"/>
      <c r="I48" s="249"/>
      <c r="J48" s="249"/>
      <c r="K48" s="245"/>
      <c r="L48" s="245"/>
      <c r="M48" s="245"/>
      <c r="N48" s="245"/>
      <c r="O48" s="247"/>
      <c r="P48" s="310">
        <f t="shared" ref="P48:P56" si="0">SUM(D48:O48)</f>
        <v>1000</v>
      </c>
      <c r="Q48" s="98"/>
      <c r="R48" s="219"/>
      <c r="S48" s="187"/>
      <c r="T48" s="187"/>
      <c r="U48" s="187"/>
    </row>
    <row r="49" spans="2:21" x14ac:dyDescent="0.25">
      <c r="B49" s="178"/>
      <c r="C49" s="261" t="s">
        <v>2</v>
      </c>
      <c r="D49" s="248"/>
      <c r="E49" s="249"/>
      <c r="F49" s="249"/>
      <c r="G49" s="249">
        <v>500</v>
      </c>
      <c r="H49" s="249"/>
      <c r="I49" s="249"/>
      <c r="J49" s="249"/>
      <c r="K49" s="249"/>
      <c r="L49" s="250"/>
      <c r="M49" s="249"/>
      <c r="N49" s="249"/>
      <c r="O49" s="251"/>
      <c r="P49" s="311">
        <f t="shared" si="0"/>
        <v>500</v>
      </c>
      <c r="Q49" s="96"/>
      <c r="R49" s="279"/>
      <c r="S49" s="187"/>
      <c r="T49" s="187"/>
      <c r="U49" s="187"/>
    </row>
    <row r="50" spans="2:21" x14ac:dyDescent="0.25">
      <c r="B50" s="178"/>
      <c r="C50" s="261" t="s">
        <v>154</v>
      </c>
      <c r="D50" s="248"/>
      <c r="E50" s="249"/>
      <c r="F50" s="249"/>
      <c r="G50" s="249">
        <v>2000</v>
      </c>
      <c r="H50" s="249"/>
      <c r="I50" s="249"/>
      <c r="J50" s="249"/>
      <c r="K50" s="249"/>
      <c r="L50" s="250"/>
      <c r="M50" s="249"/>
      <c r="N50" s="249"/>
      <c r="O50" s="251"/>
      <c r="P50" s="311">
        <f t="shared" si="0"/>
        <v>2000</v>
      </c>
      <c r="Q50" s="96"/>
      <c r="R50" s="279"/>
      <c r="S50" s="187"/>
      <c r="T50" s="187"/>
      <c r="U50" s="187"/>
    </row>
    <row r="51" spans="2:21" x14ac:dyDescent="0.25">
      <c r="B51" s="178"/>
      <c r="C51" s="261" t="s">
        <v>204</v>
      </c>
      <c r="D51" s="248"/>
      <c r="E51" s="249"/>
      <c r="F51" s="249"/>
      <c r="G51" s="249">
        <v>10000</v>
      </c>
      <c r="H51" s="249"/>
      <c r="I51" s="249"/>
      <c r="J51" s="249"/>
      <c r="K51" s="249"/>
      <c r="L51" s="250"/>
      <c r="M51" s="249"/>
      <c r="N51" s="249"/>
      <c r="O51" s="251"/>
      <c r="P51" s="311">
        <f t="shared" si="0"/>
        <v>10000</v>
      </c>
      <c r="Q51" s="96"/>
      <c r="R51" s="279"/>
      <c r="S51" s="187"/>
      <c r="T51" s="187"/>
      <c r="U51" s="187"/>
    </row>
    <row r="52" spans="2:21" x14ac:dyDescent="0.25">
      <c r="B52" s="178"/>
      <c r="C52" s="262"/>
      <c r="D52" s="252"/>
      <c r="E52" s="253"/>
      <c r="F52" s="253"/>
      <c r="G52" s="253"/>
      <c r="H52" s="253"/>
      <c r="I52" s="253"/>
      <c r="J52" s="253"/>
      <c r="K52" s="253"/>
      <c r="L52" s="254"/>
      <c r="M52" s="253"/>
      <c r="N52" s="253"/>
      <c r="O52" s="255"/>
      <c r="P52" s="387">
        <f t="shared" si="0"/>
        <v>0</v>
      </c>
      <c r="Q52" s="96"/>
      <c r="R52" s="219"/>
      <c r="S52" s="187"/>
      <c r="T52" s="187"/>
      <c r="U52" s="187"/>
    </row>
    <row r="53" spans="2:21" x14ac:dyDescent="0.25">
      <c r="B53" s="178"/>
      <c r="C53" s="262"/>
      <c r="D53" s="252"/>
      <c r="E53" s="253"/>
      <c r="F53" s="253"/>
      <c r="G53" s="253"/>
      <c r="H53" s="253"/>
      <c r="I53" s="253"/>
      <c r="J53" s="253"/>
      <c r="K53" s="253"/>
      <c r="L53" s="254"/>
      <c r="M53" s="253"/>
      <c r="N53" s="253"/>
      <c r="O53" s="255"/>
      <c r="P53" s="387">
        <f t="shared" si="0"/>
        <v>0</v>
      </c>
      <c r="Q53" s="96"/>
      <c r="R53" s="219"/>
      <c r="S53" s="187"/>
      <c r="T53" s="187"/>
      <c r="U53" s="187"/>
    </row>
    <row r="54" spans="2:21" s="128" customFormat="1" x14ac:dyDescent="0.25">
      <c r="B54" s="149"/>
      <c r="C54" s="262"/>
      <c r="D54" s="252"/>
      <c r="E54" s="253"/>
      <c r="F54" s="253"/>
      <c r="G54" s="253"/>
      <c r="H54" s="253"/>
      <c r="I54" s="253"/>
      <c r="J54" s="253"/>
      <c r="K54" s="253"/>
      <c r="L54" s="254"/>
      <c r="M54" s="253"/>
      <c r="N54" s="253"/>
      <c r="O54" s="255"/>
      <c r="P54" s="312">
        <f t="shared" si="0"/>
        <v>0</v>
      </c>
      <c r="Q54" s="2"/>
      <c r="R54" s="219"/>
      <c r="S54" s="1"/>
      <c r="T54" s="1"/>
      <c r="U54" s="1"/>
    </row>
    <row r="55" spans="2:21" s="128" customFormat="1" x14ac:dyDescent="0.25">
      <c r="B55" s="149"/>
      <c r="C55" s="262"/>
      <c r="D55" s="252"/>
      <c r="E55" s="253"/>
      <c r="F55" s="253"/>
      <c r="G55" s="253"/>
      <c r="H55" s="253"/>
      <c r="I55" s="253"/>
      <c r="J55" s="253"/>
      <c r="K55" s="253"/>
      <c r="L55" s="254"/>
      <c r="M55" s="253"/>
      <c r="N55" s="253"/>
      <c r="O55" s="255"/>
      <c r="P55" s="312">
        <f t="shared" si="0"/>
        <v>0</v>
      </c>
      <c r="Q55" s="2"/>
      <c r="R55" s="219" t="s">
        <v>43</v>
      </c>
      <c r="S55" s="1"/>
      <c r="T55" s="1"/>
      <c r="U55" s="1"/>
    </row>
    <row r="56" spans="2:21" x14ac:dyDescent="0.25">
      <c r="B56" s="178"/>
      <c r="C56" s="263"/>
      <c r="D56" s="256"/>
      <c r="E56" s="257"/>
      <c r="F56" s="257"/>
      <c r="G56" s="257"/>
      <c r="H56" s="257"/>
      <c r="I56" s="257"/>
      <c r="J56" s="257"/>
      <c r="K56" s="257"/>
      <c r="L56" s="258"/>
      <c r="M56" s="257"/>
      <c r="N56" s="257"/>
      <c r="O56" s="259"/>
      <c r="P56" s="313">
        <f t="shared" si="0"/>
        <v>0</v>
      </c>
      <c r="Q56" s="96"/>
      <c r="R56" s="279"/>
      <c r="S56" s="187"/>
      <c r="T56" s="187"/>
      <c r="U56" s="187"/>
    </row>
    <row r="57" spans="2:21" x14ac:dyDescent="0.25">
      <c r="B57" s="178"/>
      <c r="C57" s="95"/>
      <c r="D57" s="95"/>
      <c r="E57" s="95"/>
      <c r="F57" s="95"/>
      <c r="G57" s="95"/>
      <c r="H57" s="95"/>
      <c r="I57" s="95"/>
      <c r="J57" s="95"/>
      <c r="K57" s="95"/>
      <c r="L57" s="95"/>
      <c r="M57" s="95"/>
      <c r="N57" s="99"/>
      <c r="O57" s="143"/>
      <c r="P57" s="314">
        <f>SUM(P48:P56)</f>
        <v>13500</v>
      </c>
      <c r="Q57" s="96"/>
      <c r="R57" s="279"/>
      <c r="S57" s="187"/>
      <c r="T57" s="187"/>
      <c r="U57" s="187"/>
    </row>
    <row r="58" spans="2:21" x14ac:dyDescent="0.25">
      <c r="B58" s="178"/>
      <c r="C58" s="144"/>
      <c r="D58" s="198"/>
      <c r="E58" s="198"/>
      <c r="F58" s="198"/>
      <c r="G58" s="198"/>
      <c r="H58" s="198"/>
      <c r="I58" s="198"/>
      <c r="J58" s="198"/>
      <c r="K58" s="198"/>
      <c r="L58" s="198"/>
      <c r="M58" s="198"/>
      <c r="N58" s="199"/>
      <c r="O58" s="198"/>
      <c r="P58" s="296"/>
      <c r="Q58" s="96"/>
      <c r="R58" s="279"/>
      <c r="S58" s="187"/>
      <c r="T58" s="187"/>
      <c r="U58" s="187"/>
    </row>
    <row r="59" spans="2:21" x14ac:dyDescent="0.25">
      <c r="B59" s="178"/>
      <c r="C59" s="144"/>
      <c r="D59" s="198"/>
      <c r="E59" s="198"/>
      <c r="F59" s="198"/>
      <c r="G59" s="198"/>
      <c r="H59" s="198"/>
      <c r="I59" s="198"/>
      <c r="J59" s="198"/>
      <c r="K59" s="198"/>
      <c r="L59" s="198"/>
      <c r="M59" s="198"/>
      <c r="N59" s="199"/>
      <c r="O59" s="143" t="s">
        <v>59</v>
      </c>
      <c r="P59" s="315">
        <f>'Package Budget'!AC81</f>
        <v>12500</v>
      </c>
      <c r="Q59" s="96"/>
      <c r="R59" s="279"/>
      <c r="S59" s="187"/>
      <c r="T59" s="187"/>
      <c r="U59" s="187"/>
    </row>
    <row r="60" spans="2:21" x14ac:dyDescent="0.25">
      <c r="B60" s="178"/>
      <c r="C60" s="144"/>
      <c r="D60" s="198"/>
      <c r="E60" s="198"/>
      <c r="F60" s="198"/>
      <c r="G60" s="198"/>
      <c r="H60" s="198"/>
      <c r="I60" s="198"/>
      <c r="J60" s="198"/>
      <c r="K60" s="198"/>
      <c r="L60" s="198"/>
      <c r="M60" s="198"/>
      <c r="N60" s="199"/>
      <c r="O60" s="198"/>
      <c r="P60" s="296"/>
      <c r="Q60" s="96"/>
      <c r="R60" s="279"/>
      <c r="S60" s="187"/>
      <c r="T60" s="187"/>
      <c r="U60" s="187"/>
    </row>
    <row r="61" spans="2:21" x14ac:dyDescent="0.25">
      <c r="B61" s="178"/>
      <c r="C61" s="144"/>
      <c r="D61" s="198"/>
      <c r="E61" s="198"/>
      <c r="F61" s="198"/>
      <c r="G61" s="198"/>
      <c r="H61" s="198"/>
      <c r="I61" s="198"/>
      <c r="J61" s="198"/>
      <c r="K61" s="198"/>
      <c r="L61" s="198"/>
      <c r="M61" s="198"/>
      <c r="N61" s="199"/>
      <c r="O61" s="198"/>
      <c r="P61" s="296"/>
      <c r="Q61" s="96"/>
      <c r="R61" s="279"/>
      <c r="S61" s="187"/>
      <c r="T61" s="187"/>
      <c r="U61" s="187"/>
    </row>
    <row r="62" spans="2:21" x14ac:dyDescent="0.25">
      <c r="B62" s="178"/>
      <c r="C62" s="144"/>
      <c r="D62" s="198"/>
      <c r="E62" s="198"/>
      <c r="F62" s="198"/>
      <c r="G62" s="198"/>
      <c r="H62" s="198"/>
      <c r="I62" s="198"/>
      <c r="J62" s="198"/>
      <c r="K62" s="198"/>
      <c r="L62" s="198"/>
      <c r="M62" s="198"/>
      <c r="N62" s="198"/>
      <c r="O62" s="198"/>
      <c r="P62" s="296"/>
      <c r="Q62" s="96"/>
      <c r="R62" s="279"/>
      <c r="S62" s="187"/>
      <c r="T62" s="187"/>
      <c r="U62" s="187"/>
    </row>
    <row r="63" spans="2:21" x14ac:dyDescent="0.25">
      <c r="B63" s="178"/>
      <c r="C63" s="144"/>
      <c r="D63" s="198"/>
      <c r="E63" s="198"/>
      <c r="F63" s="198"/>
      <c r="G63" s="198"/>
      <c r="H63" s="198"/>
      <c r="I63" s="198"/>
      <c r="J63" s="198"/>
      <c r="K63" s="198"/>
      <c r="L63" s="198"/>
      <c r="M63" s="198"/>
      <c r="N63" s="199"/>
      <c r="O63" s="199"/>
      <c r="P63" s="297"/>
      <c r="Q63" s="96"/>
      <c r="R63" s="279"/>
      <c r="S63" s="187"/>
      <c r="T63" s="187"/>
      <c r="U63" s="187"/>
    </row>
    <row r="64" spans="2:21" ht="15.75" thickBot="1" x14ac:dyDescent="0.3">
      <c r="B64" s="179"/>
      <c r="C64" s="100"/>
      <c r="D64" s="100"/>
      <c r="E64" s="100"/>
      <c r="F64" s="100"/>
      <c r="G64" s="100"/>
      <c r="H64" s="100"/>
      <c r="I64" s="100"/>
      <c r="J64" s="100"/>
      <c r="K64" s="100"/>
      <c r="L64" s="100"/>
      <c r="M64" s="100"/>
      <c r="N64" s="145"/>
      <c r="O64" s="146"/>
      <c r="P64" s="298"/>
      <c r="Q64" s="147"/>
      <c r="R64" s="222"/>
      <c r="S64" s="187"/>
      <c r="T64" s="187"/>
      <c r="U64" s="187"/>
    </row>
    <row r="65" spans="3:21" x14ac:dyDescent="0.25">
      <c r="C65" s="150"/>
      <c r="D65" s="150"/>
      <c r="E65" s="150"/>
      <c r="F65" s="150"/>
      <c r="G65" s="150"/>
      <c r="H65" s="150"/>
      <c r="I65" s="150"/>
      <c r="J65" s="150"/>
      <c r="K65" s="150"/>
      <c r="L65" s="150"/>
      <c r="M65" s="150"/>
      <c r="N65" s="150"/>
      <c r="O65" s="150"/>
      <c r="P65" s="299"/>
      <c r="Q65" s="150"/>
      <c r="R65" s="200"/>
      <c r="S65" s="187"/>
      <c r="T65" s="187"/>
      <c r="U65" s="187"/>
    </row>
    <row r="66" spans="3:21" x14ac:dyDescent="0.25">
      <c r="C66" s="150"/>
      <c r="D66" s="150"/>
      <c r="E66" s="150"/>
      <c r="F66" s="150"/>
      <c r="G66" s="150"/>
      <c r="H66" s="150"/>
      <c r="I66" s="150"/>
      <c r="J66" s="150"/>
      <c r="K66" s="150"/>
      <c r="L66" s="150"/>
      <c r="M66" s="150"/>
      <c r="N66" s="150"/>
      <c r="O66" s="150"/>
      <c r="P66" s="300"/>
      <c r="Q66" s="150"/>
      <c r="R66" s="150"/>
      <c r="S66" s="187"/>
      <c r="T66" s="187"/>
      <c r="U66" s="187"/>
    </row>
    <row r="67" spans="3:21" x14ac:dyDescent="0.25">
      <c r="C67" s="187"/>
      <c r="D67" s="187"/>
      <c r="E67" s="187"/>
      <c r="F67" s="187"/>
      <c r="G67" s="187"/>
      <c r="H67" s="187"/>
      <c r="I67" s="187"/>
      <c r="J67" s="187"/>
      <c r="K67" s="187"/>
      <c r="L67" s="187"/>
      <c r="M67" s="187"/>
      <c r="N67" s="187"/>
      <c r="O67" s="187"/>
      <c r="P67" s="295"/>
      <c r="Q67" s="187"/>
      <c r="R67" s="187"/>
      <c r="S67" s="187"/>
      <c r="T67" s="187"/>
      <c r="U67" s="187"/>
    </row>
    <row r="68" spans="3:21" x14ac:dyDescent="0.25">
      <c r="C68" s="187"/>
      <c r="D68" s="187"/>
      <c r="E68" s="187"/>
      <c r="F68" s="187"/>
      <c r="G68" s="187"/>
      <c r="H68" s="187"/>
      <c r="I68" s="187"/>
      <c r="J68" s="187"/>
      <c r="K68" s="187"/>
      <c r="L68" s="187"/>
      <c r="M68" s="187"/>
      <c r="N68" s="187"/>
      <c r="O68" s="187"/>
      <c r="P68" s="295"/>
      <c r="Q68" s="187"/>
      <c r="R68" s="187"/>
      <c r="S68" s="187"/>
      <c r="T68" s="187"/>
      <c r="U68" s="187"/>
    </row>
    <row r="69" spans="3:21" x14ac:dyDescent="0.25">
      <c r="C69" s="187"/>
      <c r="D69" s="187"/>
      <c r="E69" s="187"/>
      <c r="F69" s="187"/>
      <c r="G69" s="187"/>
      <c r="H69" s="187"/>
      <c r="I69" s="187"/>
      <c r="J69" s="187"/>
      <c r="K69" s="187"/>
      <c r="L69" s="187"/>
      <c r="M69" s="187"/>
      <c r="N69" s="187"/>
      <c r="O69" s="187"/>
      <c r="P69" s="295"/>
      <c r="Q69" s="187"/>
      <c r="R69" s="187"/>
      <c r="S69" s="187"/>
      <c r="T69" s="187"/>
      <c r="U69" s="187"/>
    </row>
    <row r="70" spans="3:21" x14ac:dyDescent="0.25">
      <c r="C70" s="187"/>
      <c r="D70" s="187"/>
      <c r="E70" s="187"/>
      <c r="F70" s="187"/>
      <c r="G70" s="187"/>
      <c r="H70" s="187"/>
      <c r="I70" s="187"/>
      <c r="J70" s="187"/>
      <c r="K70" s="187"/>
      <c r="L70" s="187"/>
      <c r="M70" s="187"/>
      <c r="N70" s="187"/>
      <c r="O70" s="187"/>
      <c r="P70" s="295"/>
      <c r="Q70" s="187"/>
      <c r="R70" s="187"/>
      <c r="S70" s="187"/>
      <c r="T70" s="187"/>
      <c r="U70" s="187"/>
    </row>
    <row r="71" spans="3:21" x14ac:dyDescent="0.25">
      <c r="C71" s="187"/>
      <c r="D71" s="187"/>
      <c r="E71" s="187"/>
      <c r="F71" s="187"/>
      <c r="G71" s="187"/>
      <c r="H71" s="187"/>
      <c r="I71" s="187"/>
      <c r="J71" s="187"/>
      <c r="K71" s="187"/>
      <c r="L71" s="187"/>
      <c r="M71" s="187"/>
      <c r="N71" s="187"/>
      <c r="O71" s="187"/>
      <c r="P71" s="295"/>
      <c r="Q71" s="187"/>
      <c r="R71" s="187"/>
      <c r="S71" s="187"/>
      <c r="T71" s="187"/>
      <c r="U71" s="187"/>
    </row>
    <row r="72" spans="3:21" x14ac:dyDescent="0.25">
      <c r="C72" s="187"/>
      <c r="D72" s="187"/>
      <c r="E72" s="187"/>
      <c r="F72" s="187"/>
      <c r="G72" s="187"/>
      <c r="H72" s="187"/>
      <c r="I72" s="187"/>
      <c r="J72" s="187"/>
      <c r="K72" s="187"/>
      <c r="L72" s="187"/>
      <c r="M72" s="187"/>
      <c r="N72" s="187"/>
      <c r="O72" s="187"/>
      <c r="P72" s="295"/>
      <c r="Q72" s="187"/>
      <c r="R72" s="187"/>
      <c r="S72" s="187"/>
      <c r="T72" s="187"/>
      <c r="U72" s="187"/>
    </row>
    <row r="73" spans="3:21" x14ac:dyDescent="0.25">
      <c r="C73" s="187"/>
      <c r="D73" s="187"/>
      <c r="E73" s="187"/>
      <c r="F73" s="187"/>
      <c r="G73" s="187"/>
      <c r="H73" s="187"/>
      <c r="I73" s="187"/>
      <c r="J73" s="187"/>
      <c r="K73" s="187"/>
      <c r="L73" s="187"/>
      <c r="M73" s="187"/>
      <c r="N73" s="187"/>
      <c r="O73" s="187"/>
      <c r="P73" s="295"/>
      <c r="Q73" s="187"/>
      <c r="R73" s="187"/>
      <c r="S73" s="187"/>
      <c r="T73" s="187"/>
      <c r="U73" s="187"/>
    </row>
    <row r="74" spans="3:21" x14ac:dyDescent="0.25">
      <c r="C74" s="187"/>
      <c r="D74" s="187"/>
      <c r="E74" s="187"/>
      <c r="F74" s="187"/>
      <c r="G74" s="187"/>
      <c r="H74" s="187"/>
      <c r="I74" s="187"/>
      <c r="J74" s="187"/>
      <c r="K74" s="187"/>
      <c r="L74" s="187"/>
      <c r="M74" s="187"/>
      <c r="N74" s="187"/>
      <c r="O74" s="187"/>
      <c r="P74" s="295"/>
      <c r="Q74" s="187"/>
      <c r="R74" s="187"/>
      <c r="S74" s="187"/>
      <c r="T74" s="187"/>
      <c r="U74" s="187"/>
    </row>
    <row r="75" spans="3:21" x14ac:dyDescent="0.25">
      <c r="C75" s="187"/>
      <c r="D75" s="187"/>
      <c r="E75" s="187"/>
      <c r="F75" s="187"/>
      <c r="G75" s="187"/>
      <c r="H75" s="187"/>
      <c r="I75" s="187"/>
      <c r="J75" s="187"/>
      <c r="K75" s="187"/>
      <c r="L75" s="187"/>
      <c r="M75" s="187"/>
      <c r="N75" s="187"/>
      <c r="O75" s="187"/>
      <c r="P75" s="295"/>
      <c r="Q75" s="187"/>
      <c r="R75" s="187"/>
      <c r="S75" s="187"/>
      <c r="T75" s="187"/>
      <c r="U75" s="187"/>
    </row>
    <row r="76" spans="3:21" x14ac:dyDescent="0.25">
      <c r="C76" s="187"/>
      <c r="D76" s="187"/>
      <c r="E76" s="187"/>
      <c r="F76" s="187"/>
      <c r="G76" s="187"/>
      <c r="H76" s="187"/>
      <c r="I76" s="187"/>
      <c r="J76" s="187"/>
      <c r="K76" s="187"/>
      <c r="L76" s="187"/>
      <c r="M76" s="187"/>
      <c r="N76" s="187"/>
      <c r="O76" s="187"/>
      <c r="P76" s="295"/>
      <c r="Q76" s="187"/>
      <c r="R76" s="187"/>
      <c r="S76" s="187"/>
      <c r="T76" s="187"/>
      <c r="U76" s="187"/>
    </row>
    <row r="77" spans="3:21" x14ac:dyDescent="0.25">
      <c r="C77" s="187"/>
      <c r="D77" s="187"/>
      <c r="E77" s="187"/>
      <c r="F77" s="187"/>
      <c r="G77" s="187"/>
      <c r="H77" s="187"/>
      <c r="I77" s="187"/>
      <c r="J77" s="187"/>
      <c r="K77" s="187"/>
      <c r="L77" s="187"/>
      <c r="M77" s="187"/>
      <c r="N77" s="187"/>
      <c r="O77" s="187"/>
      <c r="P77" s="295"/>
      <c r="Q77" s="187"/>
      <c r="R77" s="187"/>
      <c r="S77" s="187"/>
      <c r="T77" s="187"/>
      <c r="U77" s="187"/>
    </row>
    <row r="118" ht="45.75" customHeight="1" x14ac:dyDescent="0.25"/>
  </sheetData>
  <sheetProtection formatCells="0" formatColumns="0" formatRows="0" insertRows="0"/>
  <mergeCells count="8">
    <mergeCell ref="G7:O7"/>
    <mergeCell ref="C7:D7"/>
    <mergeCell ref="D12:P12"/>
    <mergeCell ref="R35:R37"/>
    <mergeCell ref="C10:P10"/>
    <mergeCell ref="C44:P44"/>
    <mergeCell ref="D32:P32"/>
    <mergeCell ref="D22:P22"/>
  </mergeCells>
  <conditionalFormatting sqref="P65">
    <cfRule type="cellIs" dxfId="70" priority="1" stopIfTrue="1" operator="notEqual">
      <formula>$P$64</formula>
    </cfRule>
  </conditionalFormatting>
  <dataValidations count="2">
    <dataValidation type="list" allowBlank="1" showInputMessage="1" showErrorMessage="1" sqref="C25:C29 C15:C19 C35:C39">
      <formula1>MasterStaffList</formula1>
    </dataValidation>
    <dataValidation type="list" allowBlank="1" showInputMessage="1" showErrorMessage="1" sqref="C58:C63 C48:C56">
      <formula1>OtherExpenses</formula1>
    </dataValidation>
  </dataValidations>
  <pageMargins left="0.7" right="0.7" top="0.75" bottom="0.75" header="0.3" footer="0.3"/>
  <pageSetup scale="78" fitToHeight="30" orientation="landscape"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pageSetUpPr fitToPage="1"/>
  </sheetPr>
  <dimension ref="B1:U118"/>
  <sheetViews>
    <sheetView topLeftCell="A28" zoomScale="80" zoomScaleNormal="80" workbookViewId="0">
      <selection activeCell="D33" sqref="D33:O33"/>
    </sheetView>
  </sheetViews>
  <sheetFormatPr defaultRowHeight="15" x14ac:dyDescent="0.25"/>
  <cols>
    <col min="1" max="2" width="2" style="101" customWidth="1"/>
    <col min="3" max="3" width="27.42578125" style="101" customWidth="1"/>
    <col min="4" max="6" width="8.7109375" style="101" customWidth="1"/>
    <col min="7" max="7" width="9.5703125" style="101" customWidth="1"/>
    <col min="8" max="14" width="8.7109375" style="101" customWidth="1"/>
    <col min="15" max="15" width="11.42578125" style="101" customWidth="1"/>
    <col min="16" max="16" width="13.5703125" style="281" customWidth="1"/>
    <col min="17" max="17" width="2.140625" style="101" customWidth="1"/>
    <col min="18" max="18" width="71" style="101" customWidth="1"/>
    <col min="19" max="16384" width="9.140625" style="101"/>
  </cols>
  <sheetData>
    <row r="1" spans="2:21" ht="11.25" customHeight="1" thickBot="1" x14ac:dyDescent="0.3">
      <c r="R1" s="150"/>
    </row>
    <row r="2" spans="2:21" ht="8.25" customHeight="1" thickBot="1" x14ac:dyDescent="0.3">
      <c r="B2" s="177"/>
      <c r="C2" s="212"/>
      <c r="D2" s="212"/>
      <c r="E2" s="212"/>
      <c r="F2" s="212"/>
      <c r="G2" s="212"/>
      <c r="H2" s="212"/>
      <c r="I2" s="212"/>
      <c r="J2" s="212"/>
      <c r="K2" s="212"/>
      <c r="L2" s="212"/>
      <c r="M2" s="212"/>
      <c r="N2" s="212"/>
      <c r="O2" s="212"/>
      <c r="P2" s="282"/>
      <c r="Q2" s="213"/>
      <c r="R2" s="531"/>
    </row>
    <row r="3" spans="2:21" ht="31.5" customHeight="1" x14ac:dyDescent="0.25">
      <c r="B3" s="178"/>
      <c r="C3" s="392" t="str">
        <f>"BUSINESS PLANNING FOR HEALTH:  "&amp;'Basic Information'!D6</f>
        <v>BUSINESS PLANNING FOR HEALTH:  MSH</v>
      </c>
      <c r="D3" s="381"/>
      <c r="E3" s="381"/>
      <c r="F3" s="381"/>
      <c r="G3" s="381"/>
      <c r="H3" s="381"/>
      <c r="I3" s="381"/>
      <c r="J3" s="381"/>
      <c r="K3" s="381"/>
      <c r="L3" s="381"/>
      <c r="M3" s="381"/>
      <c r="N3" s="381"/>
      <c r="O3" s="381"/>
      <c r="P3" s="382"/>
      <c r="Q3" s="211"/>
      <c r="R3" s="214" t="s">
        <v>8</v>
      </c>
      <c r="S3" s="187"/>
      <c r="T3" s="187"/>
      <c r="U3" s="187"/>
    </row>
    <row r="4" spans="2:21" ht="32.25" customHeight="1" x14ac:dyDescent="0.25">
      <c r="B4" s="178"/>
      <c r="C4" s="393" t="str">
        <f>"FOR THE PRODUCT OR SERVICE:   "&amp;'Basic Information'!D8</f>
        <v>FOR THE PRODUCT OR SERVICE:   Fast-track Business Planning for Health Program</v>
      </c>
      <c r="D4" s="379"/>
      <c r="E4" s="379"/>
      <c r="F4" s="379"/>
      <c r="G4" s="379"/>
      <c r="H4" s="379"/>
      <c r="I4" s="379"/>
      <c r="J4" s="379"/>
      <c r="K4" s="379"/>
      <c r="L4" s="379"/>
      <c r="M4" s="379"/>
      <c r="N4" s="379"/>
      <c r="O4" s="379"/>
      <c r="P4" s="380"/>
      <c r="Q4" s="188"/>
      <c r="R4" s="279" t="s">
        <v>9</v>
      </c>
      <c r="S4" s="187"/>
      <c r="T4" s="187"/>
      <c r="U4" s="187"/>
    </row>
    <row r="5" spans="2:21" ht="21.75" customHeight="1" thickBot="1" x14ac:dyDescent="0.3">
      <c r="B5" s="178"/>
      <c r="C5" s="385" t="s">
        <v>161</v>
      </c>
      <c r="D5" s="383"/>
      <c r="E5" s="383"/>
      <c r="F5" s="383"/>
      <c r="G5" s="383"/>
      <c r="H5" s="383"/>
      <c r="I5" s="383"/>
      <c r="J5" s="383"/>
      <c r="K5" s="383"/>
      <c r="L5" s="383"/>
      <c r="M5" s="383"/>
      <c r="N5" s="383"/>
      <c r="O5" s="383"/>
      <c r="P5" s="384"/>
      <c r="Q5" s="188"/>
      <c r="R5" s="279"/>
      <c r="S5" s="187"/>
      <c r="T5" s="187"/>
      <c r="U5" s="187"/>
    </row>
    <row r="6" spans="2:21" ht="12" customHeight="1" x14ac:dyDescent="0.25">
      <c r="B6" s="178"/>
      <c r="C6" s="95"/>
      <c r="D6" s="95"/>
      <c r="E6" s="95"/>
      <c r="F6" s="95"/>
      <c r="G6" s="95"/>
      <c r="H6" s="95"/>
      <c r="I6" s="95"/>
      <c r="J6" s="95"/>
      <c r="K6" s="95"/>
      <c r="L6" s="95"/>
      <c r="M6" s="95"/>
      <c r="N6" s="95"/>
      <c r="O6" s="95"/>
      <c r="P6" s="283"/>
      <c r="Q6" s="96"/>
      <c r="R6" s="215"/>
      <c r="S6" s="187"/>
      <c r="T6" s="187"/>
      <c r="U6" s="187"/>
    </row>
    <row r="7" spans="2:21" ht="21" x14ac:dyDescent="0.35">
      <c r="B7" s="178"/>
      <c r="C7" s="733"/>
      <c r="D7" s="733"/>
      <c r="E7" s="317"/>
      <c r="F7" s="317"/>
      <c r="G7" s="730" t="str">
        <f>"BUDGET COST for "&amp;C5</f>
        <v>BUDGET COST for Step 4:  Promote the Product or Service</v>
      </c>
      <c r="H7" s="731"/>
      <c r="I7" s="731"/>
      <c r="J7" s="731"/>
      <c r="K7" s="731"/>
      <c r="L7" s="731"/>
      <c r="M7" s="731"/>
      <c r="N7" s="731"/>
      <c r="O7" s="732"/>
      <c r="P7" s="316">
        <f>'Promote Budget'!AC85</f>
        <v>15100</v>
      </c>
      <c r="Q7" s="96"/>
      <c r="R7" s="279"/>
      <c r="S7" s="187"/>
      <c r="T7" s="187"/>
      <c r="U7" s="187"/>
    </row>
    <row r="8" spans="2:21" ht="12.75" customHeight="1" x14ac:dyDescent="0.25">
      <c r="B8" s="178"/>
      <c r="C8" s="189"/>
      <c r="D8" s="95"/>
      <c r="E8" s="95"/>
      <c r="F8" s="95"/>
      <c r="G8" s="95"/>
      <c r="H8" s="95"/>
      <c r="I8" s="95"/>
      <c r="J8" s="95"/>
      <c r="K8" s="95"/>
      <c r="L8" s="95"/>
      <c r="M8" s="95"/>
      <c r="N8" s="95"/>
      <c r="O8" s="95"/>
      <c r="P8" s="283"/>
      <c r="Q8" s="96"/>
      <c r="R8" s="476"/>
      <c r="S8" s="187"/>
      <c r="T8" s="187"/>
      <c r="U8" s="187"/>
    </row>
    <row r="9" spans="2:21" ht="13.5" customHeight="1" thickBot="1" x14ac:dyDescent="0.3">
      <c r="B9" s="178"/>
      <c r="C9" s="191"/>
      <c r="D9" s="191"/>
      <c r="E9" s="191"/>
      <c r="F9" s="191"/>
      <c r="G9" s="191"/>
      <c r="H9" s="191"/>
      <c r="I9" s="191"/>
      <c r="J9" s="191"/>
      <c r="K9" s="191"/>
      <c r="L9" s="191"/>
      <c r="M9" s="191"/>
      <c r="N9" s="191"/>
      <c r="O9" s="191"/>
      <c r="P9" s="284"/>
      <c r="Q9" s="190"/>
      <c r="R9" s="476"/>
      <c r="S9" s="187"/>
      <c r="T9" s="187"/>
      <c r="U9" s="187"/>
    </row>
    <row r="10" spans="2:21" ht="17.25" customHeight="1" thickBot="1" x14ac:dyDescent="0.3">
      <c r="B10" s="178"/>
      <c r="C10" s="743" t="s">
        <v>158</v>
      </c>
      <c r="D10" s="744"/>
      <c r="E10" s="744"/>
      <c r="F10" s="744"/>
      <c r="G10" s="744"/>
      <c r="H10" s="744"/>
      <c r="I10" s="744"/>
      <c r="J10" s="744"/>
      <c r="K10" s="744"/>
      <c r="L10" s="744"/>
      <c r="M10" s="744"/>
      <c r="N10" s="744"/>
      <c r="O10" s="744"/>
      <c r="P10" s="745"/>
      <c r="Q10" s="190"/>
      <c r="R10" s="476"/>
      <c r="S10" s="187"/>
      <c r="T10" s="187"/>
      <c r="U10" s="187"/>
    </row>
    <row r="11" spans="2:21" ht="15" customHeight="1" x14ac:dyDescent="0.25">
      <c r="B11" s="178"/>
      <c r="C11" s="97"/>
      <c r="D11" s="192"/>
      <c r="E11" s="95"/>
      <c r="F11" s="95"/>
      <c r="G11" s="95"/>
      <c r="H11" s="95"/>
      <c r="I11" s="95"/>
      <c r="J11" s="95"/>
      <c r="K11" s="95"/>
      <c r="L11" s="95"/>
      <c r="M11" s="95"/>
      <c r="N11" s="95"/>
      <c r="O11" s="95"/>
      <c r="P11" s="283"/>
      <c r="Q11" s="96"/>
      <c r="R11" s="476"/>
      <c r="S11" s="187"/>
      <c r="T11" s="187"/>
      <c r="U11" s="187"/>
    </row>
    <row r="12" spans="2:21" ht="39.950000000000003" customHeight="1" x14ac:dyDescent="0.25">
      <c r="B12" s="178"/>
      <c r="C12" s="548" t="s">
        <v>5</v>
      </c>
      <c r="D12" s="737" t="s">
        <v>211</v>
      </c>
      <c r="E12" s="738"/>
      <c r="F12" s="738"/>
      <c r="G12" s="738"/>
      <c r="H12" s="738"/>
      <c r="I12" s="738"/>
      <c r="J12" s="738"/>
      <c r="K12" s="738"/>
      <c r="L12" s="738"/>
      <c r="M12" s="738"/>
      <c r="N12" s="738"/>
      <c r="O12" s="738"/>
      <c r="P12" s="739"/>
      <c r="Q12" s="92"/>
      <c r="R12" s="216"/>
      <c r="S12" s="187"/>
      <c r="T12" s="187"/>
      <c r="U12" s="187"/>
    </row>
    <row r="13" spans="2:21" x14ac:dyDescent="0.25">
      <c r="B13" s="178"/>
      <c r="C13" s="207" t="s">
        <v>0</v>
      </c>
      <c r="D13" s="692">
        <f>'Basic Information'!D$17</f>
        <v>42964</v>
      </c>
      <c r="E13" s="693">
        <f>'Basic Information'!E$17</f>
        <v>42995</v>
      </c>
      <c r="F13" s="692">
        <f>'Basic Information'!F$17</f>
        <v>43025</v>
      </c>
      <c r="G13" s="693">
        <f>'Basic Information'!G$17</f>
        <v>43056</v>
      </c>
      <c r="H13" s="692">
        <f>'Basic Information'!H$17</f>
        <v>43086</v>
      </c>
      <c r="I13" s="693">
        <f>'Basic Information'!I$17</f>
        <v>43117</v>
      </c>
      <c r="J13" s="692">
        <f>'Basic Information'!J$17</f>
        <v>43148</v>
      </c>
      <c r="K13" s="693">
        <f>'Basic Information'!K$17</f>
        <v>43176</v>
      </c>
      <c r="L13" s="692">
        <f>'Basic Information'!L$17</f>
        <v>43207</v>
      </c>
      <c r="M13" s="693">
        <f>'Basic Information'!M$17</f>
        <v>43237</v>
      </c>
      <c r="N13" s="692">
        <f>'Basic Information'!N$17</f>
        <v>43268</v>
      </c>
      <c r="O13" s="693">
        <f>'Basic Information'!O$17</f>
        <v>43298</v>
      </c>
      <c r="P13" s="285" t="s">
        <v>1</v>
      </c>
      <c r="Q13" s="93"/>
      <c r="R13" s="217"/>
      <c r="S13" s="187"/>
      <c r="T13" s="187"/>
      <c r="U13" s="187"/>
    </row>
    <row r="14" spans="2:21" x14ac:dyDescent="0.25">
      <c r="B14" s="178"/>
      <c r="C14" s="609"/>
      <c r="D14" s="610" t="s">
        <v>19</v>
      </c>
      <c r="E14" s="611" t="s">
        <v>19</v>
      </c>
      <c r="F14" s="611" t="s">
        <v>19</v>
      </c>
      <c r="G14" s="611" t="s">
        <v>19</v>
      </c>
      <c r="H14" s="611" t="s">
        <v>19</v>
      </c>
      <c r="I14" s="611" t="s">
        <v>19</v>
      </c>
      <c r="J14" s="611" t="s">
        <v>19</v>
      </c>
      <c r="K14" s="611" t="s">
        <v>19</v>
      </c>
      <c r="L14" s="611" t="s">
        <v>19</v>
      </c>
      <c r="M14" s="611" t="s">
        <v>19</v>
      </c>
      <c r="N14" s="611" t="s">
        <v>19</v>
      </c>
      <c r="O14" s="611" t="s">
        <v>19</v>
      </c>
      <c r="P14" s="612" t="s">
        <v>19</v>
      </c>
      <c r="Q14" s="93"/>
      <c r="R14" s="217"/>
      <c r="S14" s="187"/>
      <c r="T14" s="187"/>
      <c r="U14" s="187"/>
    </row>
    <row r="15" spans="2:21" x14ac:dyDescent="0.25">
      <c r="B15" s="178"/>
      <c r="C15" s="208" t="s">
        <v>224</v>
      </c>
      <c r="D15" s="264"/>
      <c r="E15" s="265"/>
      <c r="F15" s="265"/>
      <c r="G15" s="265"/>
      <c r="H15" s="265">
        <v>3</v>
      </c>
      <c r="I15" s="265"/>
      <c r="J15" s="265"/>
      <c r="K15" s="265"/>
      <c r="L15" s="265"/>
      <c r="M15" s="265"/>
      <c r="N15" s="265"/>
      <c r="O15" s="266"/>
      <c r="P15" s="286">
        <f>SUM(D15:O15)</f>
        <v>3</v>
      </c>
      <c r="Q15" s="94"/>
      <c r="R15" s="217"/>
      <c r="S15" s="187"/>
      <c r="T15" s="187"/>
      <c r="U15" s="187"/>
    </row>
    <row r="16" spans="2:21" x14ac:dyDescent="0.25">
      <c r="B16" s="178"/>
      <c r="C16" s="209" t="s">
        <v>225</v>
      </c>
      <c r="D16" s="267"/>
      <c r="E16" s="268"/>
      <c r="F16" s="268"/>
      <c r="G16" s="268"/>
      <c r="H16" s="268">
        <v>3</v>
      </c>
      <c r="I16" s="268"/>
      <c r="J16" s="268"/>
      <c r="K16" s="268"/>
      <c r="L16" s="268"/>
      <c r="M16" s="268"/>
      <c r="N16" s="268"/>
      <c r="O16" s="269"/>
      <c r="P16" s="386">
        <f>SUM(D16:O16)</f>
        <v>3</v>
      </c>
      <c r="Q16" s="94"/>
      <c r="R16" s="217"/>
      <c r="S16" s="187"/>
      <c r="T16" s="187"/>
      <c r="U16" s="187"/>
    </row>
    <row r="17" spans="2:21" s="128" customFormat="1" x14ac:dyDescent="0.25">
      <c r="B17" s="149"/>
      <c r="C17" s="209"/>
      <c r="D17" s="267"/>
      <c r="E17" s="268"/>
      <c r="F17" s="268"/>
      <c r="G17" s="268"/>
      <c r="H17" s="268"/>
      <c r="I17" s="268"/>
      <c r="J17" s="268"/>
      <c r="K17" s="268"/>
      <c r="L17" s="268"/>
      <c r="M17" s="268"/>
      <c r="N17" s="268"/>
      <c r="O17" s="269"/>
      <c r="P17" s="287">
        <f>SUM(D17:O17)</f>
        <v>0</v>
      </c>
      <c r="Q17" s="3"/>
      <c r="R17" s="219"/>
      <c r="S17" s="1"/>
      <c r="T17" s="1"/>
      <c r="U17" s="1"/>
    </row>
    <row r="18" spans="2:21" s="128" customFormat="1" x14ac:dyDescent="0.25">
      <c r="B18" s="149"/>
      <c r="C18" s="209"/>
      <c r="D18" s="267"/>
      <c r="E18" s="268"/>
      <c r="F18" s="268"/>
      <c r="G18" s="268"/>
      <c r="H18" s="268"/>
      <c r="I18" s="268"/>
      <c r="J18" s="268"/>
      <c r="K18" s="268"/>
      <c r="L18" s="268"/>
      <c r="M18" s="268"/>
      <c r="N18" s="268"/>
      <c r="O18" s="269"/>
      <c r="P18" s="287">
        <f>SUM(D18:O18)</f>
        <v>0</v>
      </c>
      <c r="Q18" s="3"/>
      <c r="R18" s="219" t="s">
        <v>43</v>
      </c>
      <c r="S18" s="1"/>
      <c r="T18" s="1"/>
      <c r="U18" s="1"/>
    </row>
    <row r="19" spans="2:21" x14ac:dyDescent="0.25">
      <c r="B19" s="178"/>
      <c r="C19" s="206"/>
      <c r="D19" s="270"/>
      <c r="E19" s="271"/>
      <c r="F19" s="271"/>
      <c r="G19" s="271"/>
      <c r="H19" s="271"/>
      <c r="I19" s="271"/>
      <c r="J19" s="271"/>
      <c r="K19" s="271"/>
      <c r="L19" s="271"/>
      <c r="M19" s="271"/>
      <c r="N19" s="271"/>
      <c r="O19" s="272"/>
      <c r="P19" s="288">
        <f>SUM(D19:O19)</f>
        <v>0</v>
      </c>
      <c r="Q19" s="94"/>
      <c r="R19" s="279"/>
      <c r="S19" s="187"/>
      <c r="T19" s="187"/>
      <c r="U19" s="187"/>
    </row>
    <row r="20" spans="2:21" x14ac:dyDescent="0.25">
      <c r="B20" s="178"/>
      <c r="C20" s="95"/>
      <c r="D20" s="95"/>
      <c r="E20" s="95"/>
      <c r="F20" s="95"/>
      <c r="G20" s="95"/>
      <c r="H20" s="95"/>
      <c r="I20" s="95"/>
      <c r="J20" s="95"/>
      <c r="K20" s="95"/>
      <c r="L20" s="95"/>
      <c r="M20" s="95"/>
      <c r="N20" s="95"/>
      <c r="O20" s="95"/>
      <c r="P20" s="289">
        <f>SUM(P15:P19)</f>
        <v>6</v>
      </c>
      <c r="Q20" s="96"/>
      <c r="R20" s="476"/>
      <c r="S20" s="187"/>
      <c r="T20" s="187"/>
      <c r="U20" s="187"/>
    </row>
    <row r="21" spans="2:21" x14ac:dyDescent="0.25">
      <c r="B21" s="178"/>
      <c r="C21" s="148"/>
      <c r="D21" s="95"/>
      <c r="E21" s="95"/>
      <c r="F21" s="95"/>
      <c r="G21" s="95"/>
      <c r="H21" s="95"/>
      <c r="I21" s="95"/>
      <c r="J21" s="95"/>
      <c r="K21" s="95"/>
      <c r="L21" s="95"/>
      <c r="M21" s="95"/>
      <c r="N21" s="95"/>
      <c r="O21" s="95"/>
      <c r="P21" s="283"/>
      <c r="Q21" s="96"/>
      <c r="R21" s="476"/>
      <c r="S21" s="187"/>
      <c r="T21" s="187"/>
      <c r="U21" s="187"/>
    </row>
    <row r="22" spans="2:21" ht="39.950000000000003" customHeight="1" x14ac:dyDescent="0.25">
      <c r="B22" s="178"/>
      <c r="C22" s="548" t="s">
        <v>6</v>
      </c>
      <c r="D22" s="737" t="s">
        <v>212</v>
      </c>
      <c r="E22" s="738"/>
      <c r="F22" s="738"/>
      <c r="G22" s="738"/>
      <c r="H22" s="738"/>
      <c r="I22" s="738"/>
      <c r="J22" s="738"/>
      <c r="K22" s="738"/>
      <c r="L22" s="738"/>
      <c r="M22" s="738"/>
      <c r="N22" s="738"/>
      <c r="O22" s="738"/>
      <c r="P22" s="739"/>
      <c r="Q22" s="92"/>
      <c r="R22" s="476"/>
      <c r="S22" s="187"/>
      <c r="T22" s="187"/>
      <c r="U22" s="187"/>
    </row>
    <row r="23" spans="2:21" x14ac:dyDescent="0.25">
      <c r="B23" s="178"/>
      <c r="C23" s="207" t="s">
        <v>0</v>
      </c>
      <c r="D23" s="692">
        <f>'Basic Information'!D$17</f>
        <v>42964</v>
      </c>
      <c r="E23" s="693">
        <f>'Basic Information'!E$17</f>
        <v>42995</v>
      </c>
      <c r="F23" s="693">
        <f>'Basic Information'!F$17</f>
        <v>43025</v>
      </c>
      <c r="G23" s="693">
        <f>'Basic Information'!G$17</f>
        <v>43056</v>
      </c>
      <c r="H23" s="693">
        <f>'Basic Information'!H$17</f>
        <v>43086</v>
      </c>
      <c r="I23" s="693">
        <f>'Basic Information'!I$17</f>
        <v>43117</v>
      </c>
      <c r="J23" s="693">
        <f>'Basic Information'!J$17</f>
        <v>43148</v>
      </c>
      <c r="K23" s="693">
        <f>'Basic Information'!K$17</f>
        <v>43176</v>
      </c>
      <c r="L23" s="693">
        <f>'Basic Information'!L$17</f>
        <v>43207</v>
      </c>
      <c r="M23" s="693">
        <f>'Basic Information'!M$17</f>
        <v>43237</v>
      </c>
      <c r="N23" s="693">
        <f>'Basic Information'!N$17</f>
        <v>43268</v>
      </c>
      <c r="O23" s="693">
        <f>'Basic Information'!O$17</f>
        <v>43298</v>
      </c>
      <c r="P23" s="285" t="s">
        <v>1</v>
      </c>
      <c r="Q23" s="93"/>
      <c r="R23" s="476"/>
      <c r="S23" s="187"/>
      <c r="T23" s="187"/>
      <c r="U23" s="187"/>
    </row>
    <row r="24" spans="2:21" x14ac:dyDescent="0.25">
      <c r="B24" s="178"/>
      <c r="C24" s="609"/>
      <c r="D24" s="610" t="s">
        <v>19</v>
      </c>
      <c r="E24" s="611" t="s">
        <v>19</v>
      </c>
      <c r="F24" s="611" t="s">
        <v>19</v>
      </c>
      <c r="G24" s="611" t="s">
        <v>19</v>
      </c>
      <c r="H24" s="611" t="s">
        <v>19</v>
      </c>
      <c r="I24" s="611" t="s">
        <v>19</v>
      </c>
      <c r="J24" s="611" t="s">
        <v>19</v>
      </c>
      <c r="K24" s="611" t="s">
        <v>19</v>
      </c>
      <c r="L24" s="611" t="s">
        <v>19</v>
      </c>
      <c r="M24" s="611" t="s">
        <v>19</v>
      </c>
      <c r="N24" s="611" t="s">
        <v>19</v>
      </c>
      <c r="O24" s="611" t="s">
        <v>19</v>
      </c>
      <c r="P24" s="612" t="s">
        <v>19</v>
      </c>
      <c r="Q24" s="93"/>
      <c r="R24" s="217"/>
      <c r="S24" s="187"/>
      <c r="T24" s="187"/>
      <c r="U24" s="187"/>
    </row>
    <row r="25" spans="2:21" x14ac:dyDescent="0.25">
      <c r="B25" s="178"/>
      <c r="C25" s="208" t="s">
        <v>225</v>
      </c>
      <c r="D25" s="264"/>
      <c r="E25" s="265"/>
      <c r="F25" s="265"/>
      <c r="G25" s="265"/>
      <c r="H25" s="265">
        <v>3</v>
      </c>
      <c r="I25" s="265"/>
      <c r="J25" s="265"/>
      <c r="K25" s="265"/>
      <c r="L25" s="265"/>
      <c r="M25" s="265"/>
      <c r="N25" s="265"/>
      <c r="O25" s="266"/>
      <c r="P25" s="286">
        <f>SUM(D25:O25)</f>
        <v>3</v>
      </c>
      <c r="Q25" s="94"/>
      <c r="R25" s="476"/>
      <c r="S25" s="187"/>
      <c r="T25" s="187"/>
      <c r="U25" s="187"/>
    </row>
    <row r="26" spans="2:21" x14ac:dyDescent="0.25">
      <c r="B26" s="178"/>
      <c r="C26" s="209" t="s">
        <v>227</v>
      </c>
      <c r="D26" s="267"/>
      <c r="E26" s="268"/>
      <c r="F26" s="268"/>
      <c r="G26" s="268"/>
      <c r="H26" s="268">
        <v>3</v>
      </c>
      <c r="I26" s="268"/>
      <c r="J26" s="268"/>
      <c r="K26" s="268"/>
      <c r="L26" s="268"/>
      <c r="M26" s="268"/>
      <c r="N26" s="268"/>
      <c r="O26" s="269"/>
      <c r="P26" s="386">
        <f>SUM(D26:O26)</f>
        <v>3</v>
      </c>
      <c r="Q26" s="94"/>
      <c r="R26" s="279"/>
      <c r="S26" s="187"/>
      <c r="T26" s="187"/>
      <c r="U26" s="187"/>
    </row>
    <row r="27" spans="2:21" s="128" customFormat="1" x14ac:dyDescent="0.25">
      <c r="B27" s="149"/>
      <c r="C27" s="209"/>
      <c r="D27" s="267"/>
      <c r="E27" s="268"/>
      <c r="F27" s="268"/>
      <c r="G27" s="268"/>
      <c r="H27" s="268"/>
      <c r="I27" s="268"/>
      <c r="J27" s="268"/>
      <c r="K27" s="268"/>
      <c r="L27" s="268"/>
      <c r="M27" s="268"/>
      <c r="N27" s="268"/>
      <c r="O27" s="269"/>
      <c r="P27" s="287">
        <f>SUM(D27:O27)</f>
        <v>0</v>
      </c>
      <c r="Q27" s="3"/>
      <c r="R27" s="219"/>
      <c r="S27" s="1"/>
      <c r="T27" s="1"/>
      <c r="U27" s="1"/>
    </row>
    <row r="28" spans="2:21" s="128" customFormat="1" x14ac:dyDescent="0.25">
      <c r="B28" s="149"/>
      <c r="C28" s="209"/>
      <c r="D28" s="267"/>
      <c r="E28" s="268"/>
      <c r="F28" s="268"/>
      <c r="G28" s="268"/>
      <c r="H28" s="268"/>
      <c r="I28" s="268"/>
      <c r="J28" s="268"/>
      <c r="K28" s="268"/>
      <c r="L28" s="268"/>
      <c r="M28" s="268"/>
      <c r="N28" s="268"/>
      <c r="O28" s="269"/>
      <c r="P28" s="287">
        <f>SUM(D28:O28)</f>
        <v>0</v>
      </c>
      <c r="Q28" s="3"/>
      <c r="R28" s="219" t="s">
        <v>43</v>
      </c>
      <c r="S28" s="1"/>
      <c r="T28" s="1"/>
      <c r="U28" s="1"/>
    </row>
    <row r="29" spans="2:21" x14ac:dyDescent="0.25">
      <c r="B29" s="178"/>
      <c r="C29" s="206"/>
      <c r="D29" s="270"/>
      <c r="E29" s="271"/>
      <c r="F29" s="271"/>
      <c r="G29" s="271"/>
      <c r="H29" s="271"/>
      <c r="I29" s="271"/>
      <c r="J29" s="271"/>
      <c r="K29" s="271"/>
      <c r="L29" s="271"/>
      <c r="M29" s="271"/>
      <c r="N29" s="271"/>
      <c r="O29" s="272"/>
      <c r="P29" s="288">
        <f>SUM(D29:O29)</f>
        <v>0</v>
      </c>
      <c r="Q29" s="94"/>
      <c r="R29" s="476"/>
      <c r="S29" s="187"/>
      <c r="T29" s="187"/>
      <c r="U29" s="187"/>
    </row>
    <row r="30" spans="2:21" x14ac:dyDescent="0.25">
      <c r="B30" s="178"/>
      <c r="C30" s="95"/>
      <c r="D30" s="95"/>
      <c r="E30" s="95"/>
      <c r="F30" s="95"/>
      <c r="G30" s="95"/>
      <c r="H30" s="95"/>
      <c r="I30" s="95"/>
      <c r="J30" s="95"/>
      <c r="K30" s="95"/>
      <c r="L30" s="95"/>
      <c r="M30" s="95"/>
      <c r="N30" s="95"/>
      <c r="O30" s="95"/>
      <c r="P30" s="289">
        <f>SUM(P25:P29)</f>
        <v>6</v>
      </c>
      <c r="Q30" s="96"/>
      <c r="R30" s="476"/>
      <c r="S30" s="187"/>
      <c r="T30" s="187"/>
      <c r="U30" s="187"/>
    </row>
    <row r="31" spans="2:21" s="128" customFormat="1" x14ac:dyDescent="0.25">
      <c r="B31" s="149"/>
      <c r="C31" s="39"/>
      <c r="D31" s="39"/>
      <c r="E31" s="39"/>
      <c r="F31" s="39"/>
      <c r="G31" s="39"/>
      <c r="H31" s="39"/>
      <c r="I31" s="39"/>
      <c r="J31" s="39"/>
      <c r="K31" s="39"/>
      <c r="L31" s="39"/>
      <c r="M31" s="39"/>
      <c r="N31" s="39"/>
      <c r="O31" s="39"/>
      <c r="P31" s="290"/>
      <c r="Q31" s="3"/>
      <c r="R31" s="218"/>
      <c r="S31" s="1"/>
      <c r="T31" s="1"/>
      <c r="U31" s="1"/>
    </row>
    <row r="32" spans="2:21" ht="39.950000000000003" customHeight="1" x14ac:dyDescent="0.25">
      <c r="B32" s="178"/>
      <c r="C32" s="548" t="s">
        <v>7</v>
      </c>
      <c r="D32" s="737" t="s">
        <v>39</v>
      </c>
      <c r="E32" s="738"/>
      <c r="F32" s="738"/>
      <c r="G32" s="738"/>
      <c r="H32" s="738"/>
      <c r="I32" s="738"/>
      <c r="J32" s="738"/>
      <c r="K32" s="738"/>
      <c r="L32" s="738"/>
      <c r="M32" s="738"/>
      <c r="N32" s="738"/>
      <c r="O32" s="738"/>
      <c r="P32" s="739"/>
      <c r="Q32" s="92"/>
      <c r="R32" s="476"/>
      <c r="S32" s="187"/>
      <c r="T32" s="187"/>
      <c r="U32" s="187"/>
    </row>
    <row r="33" spans="2:21" x14ac:dyDescent="0.25">
      <c r="B33" s="178"/>
      <c r="C33" s="207" t="s">
        <v>0</v>
      </c>
      <c r="D33" s="692">
        <f>'Basic Information'!D$17</f>
        <v>42964</v>
      </c>
      <c r="E33" s="693">
        <f>'Basic Information'!E$17</f>
        <v>42995</v>
      </c>
      <c r="F33" s="693">
        <f>'Basic Information'!F$17</f>
        <v>43025</v>
      </c>
      <c r="G33" s="693">
        <f>'Basic Information'!G$17</f>
        <v>43056</v>
      </c>
      <c r="H33" s="693">
        <f>'Basic Information'!H$17</f>
        <v>43086</v>
      </c>
      <c r="I33" s="693">
        <f>'Basic Information'!I$17</f>
        <v>43117</v>
      </c>
      <c r="J33" s="693">
        <f>'Basic Information'!J$17</f>
        <v>43148</v>
      </c>
      <c r="K33" s="693">
        <f>'Basic Information'!K$17</f>
        <v>43176</v>
      </c>
      <c r="L33" s="693">
        <f>'Basic Information'!L$17</f>
        <v>43207</v>
      </c>
      <c r="M33" s="693">
        <f>'Basic Information'!M$17</f>
        <v>43237</v>
      </c>
      <c r="N33" s="693">
        <f>'Basic Information'!N$17</f>
        <v>43268</v>
      </c>
      <c r="O33" s="693">
        <f>'Basic Information'!O$17</f>
        <v>43298</v>
      </c>
      <c r="P33" s="285" t="s">
        <v>1</v>
      </c>
      <c r="Q33" s="93"/>
      <c r="R33" s="476"/>
      <c r="S33" s="187"/>
      <c r="T33" s="187"/>
      <c r="U33" s="187"/>
    </row>
    <row r="34" spans="2:21" x14ac:dyDescent="0.25">
      <c r="B34" s="178"/>
      <c r="C34" s="609"/>
      <c r="D34" s="610" t="s">
        <v>19</v>
      </c>
      <c r="E34" s="611" t="s">
        <v>19</v>
      </c>
      <c r="F34" s="611" t="s">
        <v>19</v>
      </c>
      <c r="G34" s="611" t="s">
        <v>19</v>
      </c>
      <c r="H34" s="611" t="s">
        <v>19</v>
      </c>
      <c r="I34" s="611" t="s">
        <v>19</v>
      </c>
      <c r="J34" s="611" t="s">
        <v>19</v>
      </c>
      <c r="K34" s="611" t="s">
        <v>19</v>
      </c>
      <c r="L34" s="611" t="s">
        <v>19</v>
      </c>
      <c r="M34" s="611" t="s">
        <v>19</v>
      </c>
      <c r="N34" s="611" t="s">
        <v>19</v>
      </c>
      <c r="O34" s="611" t="s">
        <v>19</v>
      </c>
      <c r="P34" s="612" t="s">
        <v>19</v>
      </c>
      <c r="Q34" s="93"/>
      <c r="R34" s="217"/>
      <c r="S34" s="187"/>
      <c r="T34" s="187"/>
      <c r="U34" s="187"/>
    </row>
    <row r="35" spans="2:21" ht="15" customHeight="1" x14ac:dyDescent="0.25">
      <c r="B35" s="178"/>
      <c r="C35" s="208"/>
      <c r="D35" s="264"/>
      <c r="E35" s="265"/>
      <c r="F35" s="265"/>
      <c r="G35" s="265"/>
      <c r="H35" s="265"/>
      <c r="I35" s="265"/>
      <c r="J35" s="265"/>
      <c r="K35" s="265"/>
      <c r="L35" s="265"/>
      <c r="M35" s="265"/>
      <c r="N35" s="265"/>
      <c r="O35" s="266"/>
      <c r="P35" s="286">
        <f>SUM(D35:O35)</f>
        <v>0</v>
      </c>
      <c r="Q35" s="94"/>
      <c r="R35" s="729" t="s">
        <v>198</v>
      </c>
      <c r="S35" s="187"/>
      <c r="T35" s="187"/>
      <c r="U35" s="187"/>
    </row>
    <row r="36" spans="2:21" s="128" customFormat="1" x14ac:dyDescent="0.25">
      <c r="B36" s="149"/>
      <c r="C36" s="209"/>
      <c r="D36" s="267"/>
      <c r="E36" s="268"/>
      <c r="F36" s="268"/>
      <c r="G36" s="268"/>
      <c r="H36" s="268"/>
      <c r="I36" s="268"/>
      <c r="J36" s="268"/>
      <c r="K36" s="268"/>
      <c r="L36" s="268"/>
      <c r="M36" s="268"/>
      <c r="N36" s="268"/>
      <c r="O36" s="269"/>
      <c r="P36" s="287">
        <f>SUM(D36:O36)</f>
        <v>0</v>
      </c>
      <c r="Q36" s="3"/>
      <c r="R36" s="729"/>
      <c r="S36" s="1"/>
      <c r="T36" s="1"/>
      <c r="U36" s="1"/>
    </row>
    <row r="37" spans="2:21" s="128" customFormat="1" x14ac:dyDescent="0.25">
      <c r="B37" s="149"/>
      <c r="C37" s="209"/>
      <c r="D37" s="267"/>
      <c r="E37" s="268"/>
      <c r="F37" s="268"/>
      <c r="G37" s="268"/>
      <c r="H37" s="268"/>
      <c r="I37" s="268"/>
      <c r="J37" s="268"/>
      <c r="K37" s="268"/>
      <c r="L37" s="268"/>
      <c r="M37" s="268"/>
      <c r="N37" s="268"/>
      <c r="O37" s="269"/>
      <c r="P37" s="287">
        <f>SUM(D37:O37)</f>
        <v>0</v>
      </c>
      <c r="Q37" s="3"/>
      <c r="R37" s="729"/>
      <c r="S37" s="1"/>
      <c r="T37" s="1"/>
      <c r="U37" s="1"/>
    </row>
    <row r="38" spans="2:21" s="128" customFormat="1" x14ac:dyDescent="0.25">
      <c r="B38" s="149"/>
      <c r="C38" s="209"/>
      <c r="D38" s="267"/>
      <c r="E38" s="268"/>
      <c r="F38" s="268"/>
      <c r="G38" s="268"/>
      <c r="H38" s="268"/>
      <c r="I38" s="268"/>
      <c r="J38" s="268"/>
      <c r="K38" s="268"/>
      <c r="L38" s="268"/>
      <c r="M38" s="268"/>
      <c r="N38" s="268"/>
      <c r="O38" s="269"/>
      <c r="P38" s="287">
        <f>SUM(D38:O38)</f>
        <v>0</v>
      </c>
      <c r="Q38" s="3"/>
      <c r="R38" s="476"/>
      <c r="S38" s="1"/>
      <c r="T38" s="1"/>
      <c r="U38" s="1"/>
    </row>
    <row r="39" spans="2:21" x14ac:dyDescent="0.25">
      <c r="B39" s="178"/>
      <c r="C39" s="206"/>
      <c r="D39" s="270"/>
      <c r="E39" s="271"/>
      <c r="F39" s="271"/>
      <c r="G39" s="271"/>
      <c r="H39" s="271"/>
      <c r="I39" s="271"/>
      <c r="J39" s="271"/>
      <c r="K39" s="271"/>
      <c r="L39" s="271"/>
      <c r="M39" s="271"/>
      <c r="N39" s="271"/>
      <c r="O39" s="272"/>
      <c r="P39" s="304">
        <f>SUM(D39:O39)</f>
        <v>0</v>
      </c>
      <c r="Q39" s="94"/>
      <c r="R39" s="476"/>
      <c r="S39" s="187"/>
      <c r="T39" s="187"/>
      <c r="U39" s="187"/>
    </row>
    <row r="40" spans="2:21" x14ac:dyDescent="0.25">
      <c r="B40" s="178"/>
      <c r="C40" s="95"/>
      <c r="D40" s="95"/>
      <c r="E40" s="95"/>
      <c r="F40" s="95"/>
      <c r="G40" s="95"/>
      <c r="H40" s="95"/>
      <c r="I40" s="95"/>
      <c r="J40" s="95"/>
      <c r="K40" s="95"/>
      <c r="L40" s="95"/>
      <c r="M40" s="95"/>
      <c r="N40" s="95"/>
      <c r="O40" s="95"/>
      <c r="P40" s="289">
        <f>SUM(P35:P39)</f>
        <v>0</v>
      </c>
      <c r="Q40" s="96"/>
      <c r="R40" s="476"/>
      <c r="S40" s="187"/>
      <c r="T40" s="187"/>
      <c r="U40" s="187"/>
    </row>
    <row r="41" spans="2:21" x14ac:dyDescent="0.25">
      <c r="B41" s="178"/>
      <c r="C41" s="148"/>
      <c r="D41" s="95"/>
      <c r="E41" s="95"/>
      <c r="F41" s="95"/>
      <c r="G41" s="95"/>
      <c r="H41" s="95"/>
      <c r="I41" s="95"/>
      <c r="J41" s="95"/>
      <c r="K41" s="95"/>
      <c r="L41" s="95"/>
      <c r="M41" s="95"/>
      <c r="N41" s="95"/>
      <c r="O41" s="95"/>
      <c r="P41" s="283"/>
      <c r="Q41" s="96"/>
      <c r="R41" s="218"/>
      <c r="S41" s="187"/>
      <c r="T41" s="187"/>
      <c r="U41" s="187"/>
    </row>
    <row r="42" spans="2:21" x14ac:dyDescent="0.25">
      <c r="B42" s="178"/>
      <c r="C42" s="95"/>
      <c r="D42" s="95"/>
      <c r="E42" s="95"/>
      <c r="F42" s="95" t="s">
        <v>32</v>
      </c>
      <c r="G42" s="95"/>
      <c r="H42" s="95"/>
      <c r="I42" s="95"/>
      <c r="J42" s="95"/>
      <c r="K42" s="99"/>
      <c r="L42" s="95"/>
      <c r="M42" s="95"/>
      <c r="N42" s="95"/>
      <c r="O42" s="143" t="s">
        <v>58</v>
      </c>
      <c r="P42" s="305">
        <f>'Promote Budget'!AC62</f>
        <v>5100</v>
      </c>
      <c r="Q42" s="96"/>
      <c r="R42" s="476"/>
      <c r="S42" s="187"/>
      <c r="T42" s="187"/>
      <c r="U42" s="187"/>
    </row>
    <row r="43" spans="2:21" ht="15.75" thickBot="1" x14ac:dyDescent="0.3">
      <c r="B43" s="178"/>
      <c r="C43" s="95"/>
      <c r="D43" s="95"/>
      <c r="E43" s="95"/>
      <c r="F43" s="95"/>
      <c r="G43" s="95"/>
      <c r="H43" s="95"/>
      <c r="I43" s="95"/>
      <c r="J43" s="95"/>
      <c r="K43" s="95"/>
      <c r="L43" s="95"/>
      <c r="M43" s="95"/>
      <c r="N43" s="95"/>
      <c r="O43" s="95"/>
      <c r="P43" s="283"/>
      <c r="Q43" s="96"/>
      <c r="R43" s="476"/>
      <c r="S43" s="187"/>
      <c r="T43" s="187"/>
      <c r="U43" s="187"/>
    </row>
    <row r="44" spans="2:21" ht="15.75" thickBot="1" x14ac:dyDescent="0.3">
      <c r="B44" s="178"/>
      <c r="C44" s="734" t="s">
        <v>37</v>
      </c>
      <c r="D44" s="735"/>
      <c r="E44" s="735"/>
      <c r="F44" s="735"/>
      <c r="G44" s="735"/>
      <c r="H44" s="735"/>
      <c r="I44" s="735"/>
      <c r="J44" s="735"/>
      <c r="K44" s="735"/>
      <c r="L44" s="735"/>
      <c r="M44" s="735"/>
      <c r="N44" s="735"/>
      <c r="O44" s="735"/>
      <c r="P44" s="736"/>
      <c r="Q44" s="96"/>
      <c r="R44" s="476"/>
      <c r="S44" s="187"/>
      <c r="T44" s="187"/>
      <c r="U44" s="187"/>
    </row>
    <row r="45" spans="2:21" x14ac:dyDescent="0.25">
      <c r="B45" s="178"/>
      <c r="C45" s="193"/>
      <c r="D45" s="194"/>
      <c r="E45" s="194"/>
      <c r="F45" s="195"/>
      <c r="G45" s="196"/>
      <c r="H45" s="196"/>
      <c r="I45" s="196"/>
      <c r="J45" s="197"/>
      <c r="K45" s="197"/>
      <c r="L45" s="197"/>
      <c r="M45" s="197"/>
      <c r="N45" s="197"/>
      <c r="O45" s="197"/>
      <c r="P45" s="292"/>
      <c r="Q45" s="96"/>
      <c r="R45" s="476"/>
      <c r="S45" s="187"/>
      <c r="T45" s="187"/>
      <c r="U45" s="187"/>
    </row>
    <row r="46" spans="2:21" x14ac:dyDescent="0.25">
      <c r="B46" s="178"/>
      <c r="C46" s="306" t="s">
        <v>30</v>
      </c>
      <c r="D46" s="307">
        <f>'Basic Information'!D$17</f>
        <v>42964</v>
      </c>
      <c r="E46" s="210">
        <f>'Basic Information'!E$17</f>
        <v>42995</v>
      </c>
      <c r="F46" s="210">
        <f>'Basic Information'!F$17</f>
        <v>43025</v>
      </c>
      <c r="G46" s="210">
        <f>'Basic Information'!G$17</f>
        <v>43056</v>
      </c>
      <c r="H46" s="210">
        <f>'Basic Information'!H$17</f>
        <v>43086</v>
      </c>
      <c r="I46" s="210">
        <f>'Basic Information'!I$17</f>
        <v>43117</v>
      </c>
      <c r="J46" s="210">
        <f>'Basic Information'!J$17</f>
        <v>43148</v>
      </c>
      <c r="K46" s="210">
        <f>'Basic Information'!K$17</f>
        <v>43176</v>
      </c>
      <c r="L46" s="308">
        <f>'Basic Information'!L$17</f>
        <v>43207</v>
      </c>
      <c r="M46" s="210">
        <f>'Basic Information'!M$17</f>
        <v>43237</v>
      </c>
      <c r="N46" s="210">
        <f>'Basic Information'!N$17</f>
        <v>43268</v>
      </c>
      <c r="O46" s="309">
        <f>'Basic Information'!O$17</f>
        <v>43298</v>
      </c>
      <c r="P46" s="291" t="s">
        <v>1</v>
      </c>
      <c r="Q46" s="96"/>
      <c r="R46" s="476"/>
      <c r="S46" s="187"/>
      <c r="T46" s="187"/>
      <c r="U46" s="187"/>
    </row>
    <row r="47" spans="2:21" x14ac:dyDescent="0.25">
      <c r="B47" s="178"/>
      <c r="C47" s="684"/>
      <c r="D47" s="685" t="s">
        <v>20</v>
      </c>
      <c r="E47" s="686" t="s">
        <v>20</v>
      </c>
      <c r="F47" s="686" t="s">
        <v>20</v>
      </c>
      <c r="G47" s="686" t="s">
        <v>20</v>
      </c>
      <c r="H47" s="686" t="s">
        <v>20</v>
      </c>
      <c r="I47" s="686" t="s">
        <v>20</v>
      </c>
      <c r="J47" s="686" t="s">
        <v>20</v>
      </c>
      <c r="K47" s="686" t="s">
        <v>20</v>
      </c>
      <c r="L47" s="687" t="s">
        <v>20</v>
      </c>
      <c r="M47" s="686" t="s">
        <v>20</v>
      </c>
      <c r="N47" s="686" t="s">
        <v>20</v>
      </c>
      <c r="O47" s="688" t="s">
        <v>20</v>
      </c>
      <c r="P47" s="689" t="s">
        <v>20</v>
      </c>
      <c r="Q47" s="96"/>
      <c r="R47" s="476"/>
      <c r="S47" s="187"/>
      <c r="T47" s="187"/>
      <c r="U47" s="187"/>
    </row>
    <row r="48" spans="2:21" x14ac:dyDescent="0.25">
      <c r="B48" s="178"/>
      <c r="C48" s="260" t="s">
        <v>152</v>
      </c>
      <c r="D48" s="244"/>
      <c r="E48" s="245"/>
      <c r="F48" s="245"/>
      <c r="G48" s="249"/>
      <c r="H48" s="249">
        <v>1000</v>
      </c>
      <c r="I48" s="249"/>
      <c r="J48" s="249"/>
      <c r="K48" s="249"/>
      <c r="L48" s="250"/>
      <c r="M48" s="249"/>
      <c r="N48" s="245"/>
      <c r="O48" s="245"/>
      <c r="P48" s="310">
        <f t="shared" ref="P48:P56" si="0">SUM(D48:O48)</f>
        <v>1000</v>
      </c>
      <c r="Q48" s="98"/>
      <c r="R48" s="219"/>
      <c r="S48" s="187"/>
      <c r="T48" s="187"/>
      <c r="U48" s="187"/>
    </row>
    <row r="49" spans="2:21" x14ac:dyDescent="0.25">
      <c r="B49" s="178"/>
      <c r="C49" s="261" t="s">
        <v>27</v>
      </c>
      <c r="D49" s="248"/>
      <c r="E49" s="249"/>
      <c r="F49" s="249"/>
      <c r="G49" s="249"/>
      <c r="H49" s="249">
        <v>500</v>
      </c>
      <c r="I49" s="249"/>
      <c r="J49" s="249"/>
      <c r="K49" s="249"/>
      <c r="L49" s="250"/>
      <c r="M49" s="249"/>
      <c r="N49" s="249"/>
      <c r="O49" s="251"/>
      <c r="P49" s="311">
        <f t="shared" si="0"/>
        <v>500</v>
      </c>
      <c r="Q49" s="96"/>
      <c r="R49" s="279"/>
      <c r="S49" s="187"/>
      <c r="T49" s="187"/>
      <c r="U49" s="187"/>
    </row>
    <row r="50" spans="2:21" x14ac:dyDescent="0.25">
      <c r="B50" s="178"/>
      <c r="C50" s="261" t="s">
        <v>205</v>
      </c>
      <c r="D50" s="248"/>
      <c r="E50" s="249"/>
      <c r="F50" s="249"/>
      <c r="G50" s="249"/>
      <c r="H50" s="249">
        <v>2500</v>
      </c>
      <c r="I50" s="249"/>
      <c r="J50" s="249"/>
      <c r="K50" s="249"/>
      <c r="L50" s="250"/>
      <c r="M50" s="249"/>
      <c r="N50" s="249"/>
      <c r="O50" s="251"/>
      <c r="P50" s="311">
        <f t="shared" si="0"/>
        <v>2500</v>
      </c>
      <c r="Q50" s="96"/>
      <c r="R50" s="279"/>
      <c r="S50" s="187"/>
      <c r="T50" s="187"/>
      <c r="U50" s="187"/>
    </row>
    <row r="51" spans="2:21" x14ac:dyDescent="0.25">
      <c r="B51" s="178"/>
      <c r="C51" s="261" t="s">
        <v>154</v>
      </c>
      <c r="D51" s="248"/>
      <c r="E51" s="249"/>
      <c r="F51" s="249"/>
      <c r="G51" s="249"/>
      <c r="H51" s="249">
        <v>2000</v>
      </c>
      <c r="I51" s="249"/>
      <c r="J51" s="249"/>
      <c r="K51" s="249"/>
      <c r="L51" s="250"/>
      <c r="M51" s="249"/>
      <c r="N51" s="249"/>
      <c r="O51" s="251"/>
      <c r="P51" s="311">
        <f t="shared" si="0"/>
        <v>2000</v>
      </c>
      <c r="Q51" s="96"/>
      <c r="R51" s="279"/>
      <c r="S51" s="187"/>
      <c r="T51" s="187"/>
      <c r="U51" s="187"/>
    </row>
    <row r="52" spans="2:21" x14ac:dyDescent="0.25">
      <c r="B52" s="178"/>
      <c r="C52" s="262" t="s">
        <v>26</v>
      </c>
      <c r="D52" s="252"/>
      <c r="E52" s="253"/>
      <c r="F52" s="253"/>
      <c r="G52" s="253"/>
      <c r="H52" s="253">
        <v>4000</v>
      </c>
      <c r="I52" s="253"/>
      <c r="J52" s="253"/>
      <c r="K52" s="253"/>
      <c r="L52" s="254"/>
      <c r="M52" s="253"/>
      <c r="N52" s="253"/>
      <c r="O52" s="255"/>
      <c r="P52" s="387">
        <f t="shared" si="0"/>
        <v>4000</v>
      </c>
      <c r="Q52" s="96"/>
      <c r="R52" s="219"/>
      <c r="S52" s="187"/>
      <c r="T52" s="187"/>
      <c r="U52" s="187"/>
    </row>
    <row r="53" spans="2:21" x14ac:dyDescent="0.25">
      <c r="B53" s="178"/>
      <c r="C53" s="262"/>
      <c r="D53" s="252"/>
      <c r="E53" s="253"/>
      <c r="F53" s="253"/>
      <c r="G53" s="253"/>
      <c r="H53" s="253"/>
      <c r="I53" s="253"/>
      <c r="J53" s="253"/>
      <c r="K53" s="253"/>
      <c r="L53" s="254"/>
      <c r="M53" s="253"/>
      <c r="N53" s="253"/>
      <c r="O53" s="255"/>
      <c r="P53" s="387">
        <f t="shared" si="0"/>
        <v>0</v>
      </c>
      <c r="Q53" s="96"/>
      <c r="R53" s="219"/>
      <c r="S53" s="187"/>
      <c r="T53" s="187"/>
      <c r="U53" s="187"/>
    </row>
    <row r="54" spans="2:21" s="128" customFormat="1" x14ac:dyDescent="0.25">
      <c r="B54" s="149"/>
      <c r="C54" s="262"/>
      <c r="D54" s="252"/>
      <c r="E54" s="253"/>
      <c r="F54" s="253"/>
      <c r="G54" s="253"/>
      <c r="H54" s="253"/>
      <c r="I54" s="253"/>
      <c r="J54" s="253"/>
      <c r="K54" s="253"/>
      <c r="L54" s="254"/>
      <c r="M54" s="253"/>
      <c r="N54" s="253"/>
      <c r="O54" s="255"/>
      <c r="P54" s="312">
        <f t="shared" si="0"/>
        <v>0</v>
      </c>
      <c r="Q54" s="2"/>
      <c r="R54" s="219"/>
      <c r="S54" s="1"/>
      <c r="T54" s="1"/>
      <c r="U54" s="1"/>
    </row>
    <row r="55" spans="2:21" s="128" customFormat="1" x14ac:dyDescent="0.25">
      <c r="B55" s="149"/>
      <c r="C55" s="262"/>
      <c r="D55" s="252"/>
      <c r="E55" s="253"/>
      <c r="F55" s="253"/>
      <c r="G55" s="253"/>
      <c r="H55" s="253"/>
      <c r="I55" s="253"/>
      <c r="J55" s="253"/>
      <c r="K55" s="253"/>
      <c r="L55" s="254"/>
      <c r="M55" s="253"/>
      <c r="N55" s="253"/>
      <c r="O55" s="255"/>
      <c r="P55" s="312">
        <f t="shared" si="0"/>
        <v>0</v>
      </c>
      <c r="Q55" s="2"/>
      <c r="R55" s="219" t="s">
        <v>43</v>
      </c>
      <c r="S55" s="1"/>
      <c r="T55" s="1"/>
      <c r="U55" s="1"/>
    </row>
    <row r="56" spans="2:21" x14ac:dyDescent="0.25">
      <c r="B56" s="178"/>
      <c r="C56" s="263"/>
      <c r="D56" s="256"/>
      <c r="E56" s="257"/>
      <c r="F56" s="257"/>
      <c r="G56" s="257"/>
      <c r="H56" s="257"/>
      <c r="I56" s="257"/>
      <c r="J56" s="257"/>
      <c r="K56" s="257"/>
      <c r="L56" s="258"/>
      <c r="M56" s="257"/>
      <c r="N56" s="257"/>
      <c r="O56" s="259"/>
      <c r="P56" s="313">
        <f t="shared" si="0"/>
        <v>0</v>
      </c>
      <c r="Q56" s="96"/>
      <c r="R56" s="279"/>
      <c r="S56" s="187"/>
      <c r="T56" s="187"/>
      <c r="U56" s="187"/>
    </row>
    <row r="57" spans="2:21" x14ac:dyDescent="0.25">
      <c r="B57" s="178"/>
      <c r="C57" s="95"/>
      <c r="D57" s="95"/>
      <c r="E57" s="95"/>
      <c r="F57" s="95"/>
      <c r="G57" s="95"/>
      <c r="H57" s="95"/>
      <c r="I57" s="95"/>
      <c r="J57" s="95"/>
      <c r="K57" s="95"/>
      <c r="L57" s="95"/>
      <c r="M57" s="95"/>
      <c r="N57" s="99"/>
      <c r="O57" s="143"/>
      <c r="P57" s="314">
        <f>SUM(P48:P56)</f>
        <v>10000</v>
      </c>
      <c r="Q57" s="96"/>
      <c r="R57" s="279"/>
      <c r="S57" s="187"/>
      <c r="T57" s="187"/>
      <c r="U57" s="187"/>
    </row>
    <row r="58" spans="2:21" x14ac:dyDescent="0.25">
      <c r="B58" s="178"/>
      <c r="C58" s="144"/>
      <c r="D58" s="198"/>
      <c r="E58" s="198"/>
      <c r="F58" s="198"/>
      <c r="G58" s="198"/>
      <c r="H58" s="198"/>
      <c r="I58" s="198"/>
      <c r="J58" s="198"/>
      <c r="K58" s="198"/>
      <c r="L58" s="198"/>
      <c r="M58" s="198"/>
      <c r="N58" s="199"/>
      <c r="O58" s="198"/>
      <c r="P58" s="296"/>
      <c r="Q58" s="96"/>
      <c r="R58" s="279"/>
      <c r="S58" s="187"/>
      <c r="T58" s="187"/>
      <c r="U58" s="187"/>
    </row>
    <row r="59" spans="2:21" x14ac:dyDescent="0.25">
      <c r="B59" s="178"/>
      <c r="C59" s="144"/>
      <c r="D59" s="198"/>
      <c r="E59" s="198"/>
      <c r="F59" s="198"/>
      <c r="G59" s="198"/>
      <c r="H59" s="198"/>
      <c r="I59" s="198"/>
      <c r="J59" s="198"/>
      <c r="K59" s="198"/>
      <c r="L59" s="198"/>
      <c r="M59" s="198"/>
      <c r="N59" s="199"/>
      <c r="O59" s="143" t="s">
        <v>59</v>
      </c>
      <c r="P59" s="315">
        <f>'Promote Budget'!AC81</f>
        <v>10000</v>
      </c>
      <c r="Q59" s="96"/>
      <c r="R59" s="279"/>
      <c r="S59" s="187"/>
      <c r="T59" s="187"/>
      <c r="U59" s="187"/>
    </row>
    <row r="60" spans="2:21" x14ac:dyDescent="0.25">
      <c r="B60" s="178"/>
      <c r="C60" s="144"/>
      <c r="D60" s="198"/>
      <c r="E60" s="198"/>
      <c r="F60" s="198"/>
      <c r="G60" s="198"/>
      <c r="H60" s="198"/>
      <c r="I60" s="198"/>
      <c r="J60" s="198"/>
      <c r="K60" s="198"/>
      <c r="L60" s="198"/>
      <c r="M60" s="198"/>
      <c r="N60" s="199"/>
      <c r="O60" s="198"/>
      <c r="P60" s="296"/>
      <c r="Q60" s="96"/>
      <c r="R60" s="279"/>
      <c r="S60" s="187"/>
      <c r="T60" s="187"/>
      <c r="U60" s="187"/>
    </row>
    <row r="61" spans="2:21" x14ac:dyDescent="0.25">
      <c r="B61" s="178"/>
      <c r="C61" s="144"/>
      <c r="D61" s="198"/>
      <c r="E61" s="198"/>
      <c r="F61" s="198"/>
      <c r="G61" s="198"/>
      <c r="H61" s="198"/>
      <c r="I61" s="198"/>
      <c r="J61" s="198"/>
      <c r="K61" s="198"/>
      <c r="L61" s="198"/>
      <c r="M61" s="198"/>
      <c r="N61" s="199"/>
      <c r="O61" s="198"/>
      <c r="P61" s="296"/>
      <c r="Q61" s="96"/>
      <c r="R61" s="279"/>
      <c r="S61" s="187"/>
      <c r="T61" s="187"/>
      <c r="U61" s="187"/>
    </row>
    <row r="62" spans="2:21" x14ac:dyDescent="0.25">
      <c r="B62" s="178"/>
      <c r="C62" s="144"/>
      <c r="D62" s="198"/>
      <c r="E62" s="198"/>
      <c r="F62" s="198"/>
      <c r="G62" s="198"/>
      <c r="H62" s="198"/>
      <c r="I62" s="198"/>
      <c r="J62" s="198"/>
      <c r="K62" s="198"/>
      <c r="L62" s="198"/>
      <c r="M62" s="198"/>
      <c r="N62" s="198"/>
      <c r="O62" s="198"/>
      <c r="P62" s="296"/>
      <c r="Q62" s="96"/>
      <c r="R62" s="279"/>
      <c r="S62" s="187"/>
      <c r="T62" s="187"/>
      <c r="U62" s="187"/>
    </row>
    <row r="63" spans="2:21" x14ac:dyDescent="0.25">
      <c r="B63" s="178"/>
      <c r="C63" s="144"/>
      <c r="D63" s="198"/>
      <c r="E63" s="198"/>
      <c r="F63" s="198"/>
      <c r="G63" s="198"/>
      <c r="H63" s="198"/>
      <c r="I63" s="198"/>
      <c r="J63" s="198"/>
      <c r="K63" s="198"/>
      <c r="L63" s="198"/>
      <c r="M63" s="198"/>
      <c r="N63" s="199"/>
      <c r="O63" s="199"/>
      <c r="P63" s="297"/>
      <c r="Q63" s="96"/>
      <c r="R63" s="279"/>
      <c r="S63" s="187"/>
      <c r="T63" s="187"/>
      <c r="U63" s="187"/>
    </row>
    <row r="64" spans="2:21" ht="15.75" thickBot="1" x14ac:dyDescent="0.3">
      <c r="B64" s="179"/>
      <c r="C64" s="100"/>
      <c r="D64" s="100"/>
      <c r="E64" s="100"/>
      <c r="F64" s="100"/>
      <c r="G64" s="100"/>
      <c r="H64" s="100"/>
      <c r="I64" s="100"/>
      <c r="J64" s="100"/>
      <c r="K64" s="100"/>
      <c r="L64" s="100"/>
      <c r="M64" s="100"/>
      <c r="N64" s="145"/>
      <c r="O64" s="146"/>
      <c r="P64" s="298"/>
      <c r="Q64" s="147"/>
      <c r="R64" s="222"/>
      <c r="S64" s="187"/>
      <c r="T64" s="187"/>
      <c r="U64" s="187"/>
    </row>
    <row r="65" spans="3:21" x14ac:dyDescent="0.25">
      <c r="C65" s="150"/>
      <c r="D65" s="150"/>
      <c r="E65" s="150"/>
      <c r="F65" s="150"/>
      <c r="G65" s="150"/>
      <c r="H65" s="150"/>
      <c r="I65" s="150"/>
      <c r="J65" s="150"/>
      <c r="K65" s="150"/>
      <c r="L65" s="150"/>
      <c r="M65" s="150"/>
      <c r="N65" s="150"/>
      <c r="O65" s="150"/>
      <c r="P65" s="299"/>
      <c r="Q65" s="150"/>
      <c r="R65" s="200"/>
      <c r="S65" s="187"/>
      <c r="T65" s="187"/>
      <c r="U65" s="187"/>
    </row>
    <row r="66" spans="3:21" x14ac:dyDescent="0.25">
      <c r="C66" s="150"/>
      <c r="D66" s="150"/>
      <c r="E66" s="150"/>
      <c r="F66" s="150"/>
      <c r="G66" s="150"/>
      <c r="H66" s="150"/>
      <c r="I66" s="150"/>
      <c r="J66" s="150"/>
      <c r="K66" s="150"/>
      <c r="L66" s="150"/>
      <c r="M66" s="150"/>
      <c r="N66" s="150"/>
      <c r="O66" s="150"/>
      <c r="P66" s="300"/>
      <c r="Q66" s="150"/>
      <c r="R66" s="150"/>
      <c r="S66" s="187"/>
      <c r="T66" s="187"/>
      <c r="U66" s="187"/>
    </row>
    <row r="67" spans="3:21" x14ac:dyDescent="0.25">
      <c r="C67" s="187"/>
      <c r="D67" s="187"/>
      <c r="E67" s="187"/>
      <c r="F67" s="187"/>
      <c r="G67" s="187"/>
      <c r="H67" s="187"/>
      <c r="I67" s="187"/>
      <c r="J67" s="187"/>
      <c r="K67" s="187"/>
      <c r="L67" s="187"/>
      <c r="M67" s="187"/>
      <c r="N67" s="187"/>
      <c r="O67" s="187"/>
      <c r="P67" s="295"/>
      <c r="Q67" s="187"/>
      <c r="R67" s="187"/>
      <c r="S67" s="187"/>
      <c r="T67" s="187"/>
      <c r="U67" s="187"/>
    </row>
    <row r="68" spans="3:21" x14ac:dyDescent="0.25">
      <c r="C68" s="187"/>
      <c r="D68" s="187"/>
      <c r="E68" s="187"/>
      <c r="F68" s="187"/>
      <c r="G68" s="187"/>
      <c r="H68" s="187"/>
      <c r="I68" s="187"/>
      <c r="J68" s="187"/>
      <c r="K68" s="187"/>
      <c r="L68" s="187"/>
      <c r="M68" s="187"/>
      <c r="N68" s="187"/>
      <c r="O68" s="187"/>
      <c r="P68" s="295"/>
      <c r="Q68" s="187"/>
      <c r="R68" s="187"/>
      <c r="S68" s="187"/>
      <c r="T68" s="187"/>
      <c r="U68" s="187"/>
    </row>
    <row r="69" spans="3:21" x14ac:dyDescent="0.25">
      <c r="C69" s="187"/>
      <c r="D69" s="187"/>
      <c r="E69" s="187"/>
      <c r="F69" s="187"/>
      <c r="G69" s="187"/>
      <c r="H69" s="187"/>
      <c r="I69" s="187"/>
      <c r="J69" s="187"/>
      <c r="K69" s="187"/>
      <c r="L69" s="187"/>
      <c r="M69" s="187"/>
      <c r="N69" s="187"/>
      <c r="O69" s="187"/>
      <c r="P69" s="295"/>
      <c r="Q69" s="187"/>
      <c r="R69" s="187"/>
      <c r="S69" s="187"/>
      <c r="T69" s="187"/>
      <c r="U69" s="187"/>
    </row>
    <row r="70" spans="3:21" x14ac:dyDescent="0.25">
      <c r="C70" s="187"/>
      <c r="D70" s="187"/>
      <c r="E70" s="187"/>
      <c r="F70" s="187"/>
      <c r="G70" s="187"/>
      <c r="H70" s="187"/>
      <c r="I70" s="187"/>
      <c r="J70" s="187"/>
      <c r="K70" s="187"/>
      <c r="L70" s="187"/>
      <c r="M70" s="187"/>
      <c r="N70" s="187"/>
      <c r="O70" s="187"/>
      <c r="P70" s="295"/>
      <c r="Q70" s="187"/>
      <c r="R70" s="187"/>
      <c r="S70" s="187"/>
      <c r="T70" s="187"/>
      <c r="U70" s="187"/>
    </row>
    <row r="71" spans="3:21" x14ac:dyDescent="0.25">
      <c r="C71" s="187"/>
      <c r="D71" s="187"/>
      <c r="E71" s="187"/>
      <c r="F71" s="187"/>
      <c r="G71" s="187"/>
      <c r="H71" s="187"/>
      <c r="I71" s="187"/>
      <c r="J71" s="187"/>
      <c r="K71" s="187"/>
      <c r="L71" s="187"/>
      <c r="M71" s="187"/>
      <c r="N71" s="187"/>
      <c r="O71" s="187"/>
      <c r="P71" s="295"/>
      <c r="Q71" s="187"/>
      <c r="R71" s="187"/>
      <c r="S71" s="187"/>
      <c r="T71" s="187"/>
      <c r="U71" s="187"/>
    </row>
    <row r="72" spans="3:21" x14ac:dyDescent="0.25">
      <c r="C72" s="187"/>
      <c r="D72" s="187"/>
      <c r="E72" s="187"/>
      <c r="F72" s="187"/>
      <c r="G72" s="187"/>
      <c r="H72" s="187"/>
      <c r="I72" s="187"/>
      <c r="J72" s="187"/>
      <c r="K72" s="187"/>
      <c r="L72" s="187"/>
      <c r="M72" s="187"/>
      <c r="N72" s="187"/>
      <c r="O72" s="187"/>
      <c r="P72" s="295"/>
      <c r="Q72" s="187"/>
      <c r="R72" s="187"/>
      <c r="S72" s="187"/>
      <c r="T72" s="187"/>
      <c r="U72" s="187"/>
    </row>
    <row r="73" spans="3:21" x14ac:dyDescent="0.25">
      <c r="C73" s="187"/>
      <c r="D73" s="187"/>
      <c r="E73" s="187"/>
      <c r="F73" s="187"/>
      <c r="G73" s="187"/>
      <c r="H73" s="187"/>
      <c r="I73" s="187"/>
      <c r="J73" s="187"/>
      <c r="K73" s="187"/>
      <c r="L73" s="187"/>
      <c r="M73" s="187"/>
      <c r="N73" s="187"/>
      <c r="O73" s="187"/>
      <c r="P73" s="295"/>
      <c r="Q73" s="187"/>
      <c r="R73" s="187"/>
      <c r="S73" s="187"/>
      <c r="T73" s="187"/>
      <c r="U73" s="187"/>
    </row>
    <row r="74" spans="3:21" x14ac:dyDescent="0.25">
      <c r="C74" s="187"/>
      <c r="D74" s="187"/>
      <c r="E74" s="187"/>
      <c r="F74" s="187"/>
      <c r="G74" s="187"/>
      <c r="H74" s="187"/>
      <c r="I74" s="187"/>
      <c r="J74" s="187"/>
      <c r="K74" s="187"/>
      <c r="L74" s="187"/>
      <c r="M74" s="187"/>
      <c r="N74" s="187"/>
      <c r="O74" s="187"/>
      <c r="P74" s="295"/>
      <c r="Q74" s="187"/>
      <c r="R74" s="187"/>
      <c r="S74" s="187"/>
      <c r="T74" s="187"/>
      <c r="U74" s="187"/>
    </row>
    <row r="75" spans="3:21" x14ac:dyDescent="0.25">
      <c r="C75" s="187"/>
      <c r="D75" s="187"/>
      <c r="E75" s="187"/>
      <c r="F75" s="187"/>
      <c r="G75" s="187"/>
      <c r="H75" s="187"/>
      <c r="I75" s="187"/>
      <c r="J75" s="187"/>
      <c r="K75" s="187"/>
      <c r="L75" s="187"/>
      <c r="M75" s="187"/>
      <c r="N75" s="187"/>
      <c r="O75" s="187"/>
      <c r="P75" s="295"/>
      <c r="Q75" s="187"/>
      <c r="R75" s="187"/>
      <c r="S75" s="187"/>
      <c r="T75" s="187"/>
      <c r="U75" s="187"/>
    </row>
    <row r="76" spans="3:21" x14ac:dyDescent="0.25">
      <c r="C76" s="187"/>
      <c r="D76" s="187"/>
      <c r="E76" s="187"/>
      <c r="F76" s="187"/>
      <c r="G76" s="187"/>
      <c r="H76" s="187"/>
      <c r="I76" s="187"/>
      <c r="J76" s="187"/>
      <c r="K76" s="187"/>
      <c r="L76" s="187"/>
      <c r="M76" s="187"/>
      <c r="N76" s="187"/>
      <c r="O76" s="187"/>
      <c r="P76" s="295"/>
      <c r="Q76" s="187"/>
      <c r="R76" s="187"/>
      <c r="S76" s="187"/>
      <c r="T76" s="187"/>
      <c r="U76" s="187"/>
    </row>
    <row r="77" spans="3:21" x14ac:dyDescent="0.25">
      <c r="C77" s="187"/>
      <c r="D77" s="187"/>
      <c r="E77" s="187"/>
      <c r="F77" s="187"/>
      <c r="G77" s="187"/>
      <c r="H77" s="187"/>
      <c r="I77" s="187"/>
      <c r="J77" s="187"/>
      <c r="K77" s="187"/>
      <c r="L77" s="187"/>
      <c r="M77" s="187"/>
      <c r="N77" s="187"/>
      <c r="O77" s="187"/>
      <c r="P77" s="295"/>
      <c r="Q77" s="187"/>
      <c r="R77" s="187"/>
      <c r="S77" s="187"/>
      <c r="T77" s="187"/>
      <c r="U77" s="187"/>
    </row>
    <row r="118" ht="45.75" customHeight="1" x14ac:dyDescent="0.25"/>
  </sheetData>
  <sheetProtection formatCells="0" formatColumns="0" formatRows="0" insertRows="0"/>
  <mergeCells count="8">
    <mergeCell ref="G7:O7"/>
    <mergeCell ref="C7:D7"/>
    <mergeCell ref="D12:P12"/>
    <mergeCell ref="R35:R37"/>
    <mergeCell ref="C10:P10"/>
    <mergeCell ref="C44:P44"/>
    <mergeCell ref="D32:P32"/>
    <mergeCell ref="D22:P22"/>
  </mergeCells>
  <conditionalFormatting sqref="P65">
    <cfRule type="cellIs" dxfId="69" priority="1" stopIfTrue="1" operator="notEqual">
      <formula>$P$64</formula>
    </cfRule>
  </conditionalFormatting>
  <dataValidations count="2">
    <dataValidation type="list" allowBlank="1" showInputMessage="1" showErrorMessage="1" sqref="C58:C63 C48:C56">
      <formula1>OtherExpenses</formula1>
    </dataValidation>
    <dataValidation type="list" allowBlank="1" showInputMessage="1" showErrorMessage="1" sqref="C25:C29 C15:C19 C35:C39">
      <formula1>MasterStaffList</formula1>
    </dataValidation>
  </dataValidations>
  <pageMargins left="0.7" right="0.7" top="0.75" bottom="0.75" header="0.3" footer="0.3"/>
  <pageSetup scale="78" fitToHeight="30" orientation="landscape"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pageSetUpPr fitToPage="1"/>
  </sheetPr>
  <dimension ref="B1:U118"/>
  <sheetViews>
    <sheetView topLeftCell="A22" zoomScale="80" zoomScaleNormal="80" workbookViewId="0">
      <selection activeCell="D33" sqref="D33:O33"/>
    </sheetView>
  </sheetViews>
  <sheetFormatPr defaultRowHeight="15" x14ac:dyDescent="0.25"/>
  <cols>
    <col min="1" max="2" width="2" style="101" customWidth="1"/>
    <col min="3" max="3" width="27.42578125" style="101" customWidth="1"/>
    <col min="4" max="6" width="8.7109375" style="101" customWidth="1"/>
    <col min="7" max="7" width="9.5703125" style="101" customWidth="1"/>
    <col min="8" max="14" width="8.7109375" style="101" customWidth="1"/>
    <col min="15" max="15" width="11.42578125" style="101" customWidth="1"/>
    <col min="16" max="16" width="13.5703125" style="281" customWidth="1"/>
    <col min="17" max="17" width="2.140625" style="101" customWidth="1"/>
    <col min="18" max="18" width="71" style="101" customWidth="1"/>
    <col min="19" max="16384" width="9.140625" style="101"/>
  </cols>
  <sheetData>
    <row r="1" spans="2:21" ht="11.25" customHeight="1" thickBot="1" x14ac:dyDescent="0.3">
      <c r="R1" s="150"/>
    </row>
    <row r="2" spans="2:21" ht="8.25" customHeight="1" thickBot="1" x14ac:dyDescent="0.3">
      <c r="B2" s="177"/>
      <c r="C2" s="212"/>
      <c r="D2" s="212"/>
      <c r="E2" s="212"/>
      <c r="F2" s="212"/>
      <c r="G2" s="212"/>
      <c r="H2" s="212"/>
      <c r="I2" s="212"/>
      <c r="J2" s="212"/>
      <c r="K2" s="212"/>
      <c r="L2" s="212"/>
      <c r="M2" s="212"/>
      <c r="N2" s="212"/>
      <c r="O2" s="212"/>
      <c r="P2" s="282"/>
      <c r="Q2" s="213"/>
      <c r="R2" s="531"/>
    </row>
    <row r="3" spans="2:21" ht="31.5" customHeight="1" x14ac:dyDescent="0.25">
      <c r="B3" s="178"/>
      <c r="C3" s="392" t="str">
        <f>"BUSINESS PLANNING FOR HEALTH:  "&amp;'Basic Information'!D6</f>
        <v>BUSINESS PLANNING FOR HEALTH:  MSH</v>
      </c>
      <c r="D3" s="381"/>
      <c r="E3" s="381"/>
      <c r="F3" s="381"/>
      <c r="G3" s="381"/>
      <c r="H3" s="381"/>
      <c r="I3" s="381"/>
      <c r="J3" s="381"/>
      <c r="K3" s="381"/>
      <c r="L3" s="381"/>
      <c r="M3" s="381"/>
      <c r="N3" s="381"/>
      <c r="O3" s="381"/>
      <c r="P3" s="382"/>
      <c r="Q3" s="211"/>
      <c r="R3" s="214" t="s">
        <v>8</v>
      </c>
      <c r="S3" s="187"/>
      <c r="T3" s="187"/>
      <c r="U3" s="187"/>
    </row>
    <row r="4" spans="2:21" ht="32.25" customHeight="1" x14ac:dyDescent="0.25">
      <c r="B4" s="178"/>
      <c r="C4" s="393" t="str">
        <f>"FOR THE PRODUCT OR SERVICE:   "&amp;'Basic Information'!D8</f>
        <v>FOR THE PRODUCT OR SERVICE:   Fast-track Business Planning for Health Program</v>
      </c>
      <c r="D4" s="379"/>
      <c r="E4" s="379"/>
      <c r="F4" s="379"/>
      <c r="G4" s="379"/>
      <c r="H4" s="379"/>
      <c r="I4" s="379"/>
      <c r="J4" s="379"/>
      <c r="K4" s="379"/>
      <c r="L4" s="379"/>
      <c r="M4" s="379"/>
      <c r="N4" s="379"/>
      <c r="O4" s="379"/>
      <c r="P4" s="380"/>
      <c r="Q4" s="188"/>
      <c r="R4" s="279" t="s">
        <v>9</v>
      </c>
      <c r="S4" s="187"/>
      <c r="T4" s="187"/>
      <c r="U4" s="187"/>
    </row>
    <row r="5" spans="2:21" ht="21.75" customHeight="1" thickBot="1" x14ac:dyDescent="0.3">
      <c r="B5" s="178"/>
      <c r="C5" s="385" t="s">
        <v>162</v>
      </c>
      <c r="D5" s="383"/>
      <c r="E5" s="383"/>
      <c r="F5" s="383"/>
      <c r="G5" s="383"/>
      <c r="H5" s="383"/>
      <c r="I5" s="383"/>
      <c r="J5" s="383"/>
      <c r="K5" s="383"/>
      <c r="L5" s="383"/>
      <c r="M5" s="383"/>
      <c r="N5" s="383"/>
      <c r="O5" s="383"/>
      <c r="P5" s="384"/>
      <c r="Q5" s="188"/>
      <c r="R5" s="279"/>
      <c r="S5" s="187"/>
      <c r="T5" s="187"/>
      <c r="U5" s="187"/>
    </row>
    <row r="6" spans="2:21" ht="12" customHeight="1" x14ac:dyDescent="0.25">
      <c r="B6" s="178"/>
      <c r="C6" s="95"/>
      <c r="D6" s="95"/>
      <c r="E6" s="95"/>
      <c r="F6" s="95"/>
      <c r="G6" s="95"/>
      <c r="H6" s="95"/>
      <c r="I6" s="95"/>
      <c r="J6" s="95"/>
      <c r="K6" s="95"/>
      <c r="L6" s="95"/>
      <c r="M6" s="95"/>
      <c r="N6" s="95"/>
      <c r="O6" s="95"/>
      <c r="P6" s="283"/>
      <c r="Q6" s="96"/>
      <c r="R6" s="215"/>
      <c r="S6" s="187"/>
      <c r="T6" s="187"/>
      <c r="U6" s="187"/>
    </row>
    <row r="7" spans="2:21" ht="21" x14ac:dyDescent="0.35">
      <c r="B7" s="178"/>
      <c r="C7" s="733"/>
      <c r="D7" s="733"/>
      <c r="E7" s="317"/>
      <c r="F7" s="317"/>
      <c r="G7" s="730" t="str">
        <f>"BUDGET COST for "&amp;C5</f>
        <v>BUDGET COST for Step 5:  Manage the Launch</v>
      </c>
      <c r="H7" s="731"/>
      <c r="I7" s="731"/>
      <c r="J7" s="731"/>
      <c r="K7" s="731"/>
      <c r="L7" s="731"/>
      <c r="M7" s="731"/>
      <c r="N7" s="731"/>
      <c r="O7" s="732"/>
      <c r="P7" s="316">
        <f>'Manage Budget'!AC85</f>
        <v>12350</v>
      </c>
      <c r="Q7" s="96"/>
      <c r="R7" s="279"/>
      <c r="S7" s="187"/>
      <c r="T7" s="187"/>
      <c r="U7" s="187"/>
    </row>
    <row r="8" spans="2:21" ht="12.75" customHeight="1" x14ac:dyDescent="0.25">
      <c r="B8" s="178"/>
      <c r="C8" s="189"/>
      <c r="D8" s="95"/>
      <c r="E8" s="95"/>
      <c r="F8" s="95"/>
      <c r="G8" s="95"/>
      <c r="H8" s="95"/>
      <c r="I8" s="95"/>
      <c r="J8" s="95"/>
      <c r="K8" s="95"/>
      <c r="L8" s="95"/>
      <c r="M8" s="95"/>
      <c r="N8" s="95"/>
      <c r="O8" s="95"/>
      <c r="P8" s="283"/>
      <c r="Q8" s="96"/>
      <c r="R8" s="476"/>
      <c r="S8" s="187"/>
      <c r="T8" s="187"/>
      <c r="U8" s="187"/>
    </row>
    <row r="9" spans="2:21" ht="13.5" customHeight="1" thickBot="1" x14ac:dyDescent="0.3">
      <c r="B9" s="178"/>
      <c r="C9" s="191"/>
      <c r="D9" s="191"/>
      <c r="E9" s="191"/>
      <c r="F9" s="191"/>
      <c r="G9" s="191"/>
      <c r="H9" s="191"/>
      <c r="I9" s="191"/>
      <c r="J9" s="191"/>
      <c r="K9" s="191"/>
      <c r="L9" s="191"/>
      <c r="M9" s="191"/>
      <c r="N9" s="191"/>
      <c r="O9" s="191"/>
      <c r="P9" s="284"/>
      <c r="Q9" s="190"/>
      <c r="R9" s="476"/>
      <c r="S9" s="187"/>
      <c r="T9" s="187"/>
      <c r="U9" s="187"/>
    </row>
    <row r="10" spans="2:21" ht="17.25" customHeight="1" thickBot="1" x14ac:dyDescent="0.3">
      <c r="B10" s="178"/>
      <c r="C10" s="743" t="s">
        <v>158</v>
      </c>
      <c r="D10" s="744"/>
      <c r="E10" s="744"/>
      <c r="F10" s="744"/>
      <c r="G10" s="744"/>
      <c r="H10" s="744"/>
      <c r="I10" s="744"/>
      <c r="J10" s="744"/>
      <c r="K10" s="744"/>
      <c r="L10" s="744"/>
      <c r="M10" s="744"/>
      <c r="N10" s="744"/>
      <c r="O10" s="744"/>
      <c r="P10" s="745"/>
      <c r="Q10" s="190"/>
      <c r="R10" s="476"/>
      <c r="S10" s="187"/>
      <c r="T10" s="187"/>
      <c r="U10" s="187"/>
    </row>
    <row r="11" spans="2:21" ht="15" customHeight="1" x14ac:dyDescent="0.25">
      <c r="B11" s="178"/>
      <c r="C11" s="97"/>
      <c r="D11" s="192"/>
      <c r="E11" s="95"/>
      <c r="F11" s="95"/>
      <c r="G11" s="95"/>
      <c r="H11" s="95"/>
      <c r="I11" s="95"/>
      <c r="J11" s="95"/>
      <c r="K11" s="95"/>
      <c r="L11" s="95"/>
      <c r="M11" s="95"/>
      <c r="N11" s="95"/>
      <c r="O11" s="95"/>
      <c r="P11" s="283"/>
      <c r="Q11" s="96"/>
      <c r="R11" s="476"/>
      <c r="S11" s="187"/>
      <c r="T11" s="187"/>
      <c r="U11" s="187"/>
    </row>
    <row r="12" spans="2:21" ht="39.950000000000003" customHeight="1" x14ac:dyDescent="0.25">
      <c r="B12" s="178"/>
      <c r="C12" s="548" t="s">
        <v>5</v>
      </c>
      <c r="D12" s="737" t="s">
        <v>213</v>
      </c>
      <c r="E12" s="738"/>
      <c r="F12" s="738"/>
      <c r="G12" s="738"/>
      <c r="H12" s="738"/>
      <c r="I12" s="738"/>
      <c r="J12" s="738"/>
      <c r="K12" s="738"/>
      <c r="L12" s="738"/>
      <c r="M12" s="738"/>
      <c r="N12" s="738"/>
      <c r="O12" s="738"/>
      <c r="P12" s="739"/>
      <c r="Q12" s="92"/>
      <c r="R12" s="216"/>
      <c r="S12" s="187"/>
      <c r="T12" s="187"/>
      <c r="U12" s="187"/>
    </row>
    <row r="13" spans="2:21" x14ac:dyDescent="0.25">
      <c r="B13" s="178"/>
      <c r="C13" s="207" t="s">
        <v>0</v>
      </c>
      <c r="D13" s="692">
        <f>'Basic Information'!D$17</f>
        <v>42964</v>
      </c>
      <c r="E13" s="693">
        <f>'Basic Information'!E$17</f>
        <v>42995</v>
      </c>
      <c r="F13" s="693">
        <f>'Basic Information'!F$17</f>
        <v>43025</v>
      </c>
      <c r="G13" s="693">
        <f>'Basic Information'!G$17</f>
        <v>43056</v>
      </c>
      <c r="H13" s="693">
        <f>'Basic Information'!H$17</f>
        <v>43086</v>
      </c>
      <c r="I13" s="693">
        <f>'Basic Information'!I$17</f>
        <v>43117</v>
      </c>
      <c r="J13" s="693">
        <f>'Basic Information'!J$17</f>
        <v>43148</v>
      </c>
      <c r="K13" s="693">
        <f>'Basic Information'!K$17</f>
        <v>43176</v>
      </c>
      <c r="L13" s="693">
        <f>'Basic Information'!L$17</f>
        <v>43207</v>
      </c>
      <c r="M13" s="693">
        <f>'Basic Information'!M$17</f>
        <v>43237</v>
      </c>
      <c r="N13" s="693">
        <f>'Basic Information'!N$17</f>
        <v>43268</v>
      </c>
      <c r="O13" s="693">
        <f>'Basic Information'!O$17</f>
        <v>43298</v>
      </c>
      <c r="P13" s="285" t="s">
        <v>1</v>
      </c>
      <c r="Q13" s="93"/>
      <c r="R13" s="217"/>
      <c r="S13" s="187"/>
      <c r="T13" s="187"/>
      <c r="U13" s="187"/>
    </row>
    <row r="14" spans="2:21" x14ac:dyDescent="0.25">
      <c r="B14" s="178"/>
      <c r="C14" s="609"/>
      <c r="D14" s="610" t="s">
        <v>19</v>
      </c>
      <c r="E14" s="611" t="s">
        <v>19</v>
      </c>
      <c r="F14" s="611" t="s">
        <v>19</v>
      </c>
      <c r="G14" s="611" t="s">
        <v>19</v>
      </c>
      <c r="H14" s="611" t="s">
        <v>19</v>
      </c>
      <c r="I14" s="611" t="s">
        <v>19</v>
      </c>
      <c r="J14" s="611" t="s">
        <v>19</v>
      </c>
      <c r="K14" s="611" t="s">
        <v>19</v>
      </c>
      <c r="L14" s="611" t="s">
        <v>19</v>
      </c>
      <c r="M14" s="611" t="s">
        <v>19</v>
      </c>
      <c r="N14" s="611" t="s">
        <v>19</v>
      </c>
      <c r="O14" s="611" t="s">
        <v>19</v>
      </c>
      <c r="P14" s="612" t="s">
        <v>19</v>
      </c>
      <c r="Q14" s="93"/>
      <c r="R14" s="217"/>
      <c r="S14" s="187"/>
      <c r="T14" s="187"/>
      <c r="U14" s="187"/>
    </row>
    <row r="15" spans="2:21" x14ac:dyDescent="0.25">
      <c r="B15" s="178"/>
      <c r="C15" s="208" t="s">
        <v>224</v>
      </c>
      <c r="D15" s="264"/>
      <c r="E15" s="265"/>
      <c r="F15" s="265"/>
      <c r="G15" s="265"/>
      <c r="H15" s="265"/>
      <c r="I15" s="265">
        <v>1</v>
      </c>
      <c r="J15" s="265"/>
      <c r="K15" s="265"/>
      <c r="L15" s="265"/>
      <c r="M15" s="265"/>
      <c r="N15" s="265"/>
      <c r="O15" s="266"/>
      <c r="P15" s="286">
        <f>SUM(D15:O15)</f>
        <v>1</v>
      </c>
      <c r="Q15" s="94"/>
      <c r="R15" s="217"/>
      <c r="S15" s="187"/>
      <c r="T15" s="187"/>
      <c r="U15" s="187"/>
    </row>
    <row r="16" spans="2:21" x14ac:dyDescent="0.25">
      <c r="B16" s="178"/>
      <c r="C16" s="209" t="s">
        <v>223</v>
      </c>
      <c r="D16" s="267"/>
      <c r="E16" s="268"/>
      <c r="F16" s="268"/>
      <c r="G16" s="268"/>
      <c r="H16" s="268"/>
      <c r="I16" s="268">
        <v>1</v>
      </c>
      <c r="J16" s="268"/>
      <c r="K16" s="268"/>
      <c r="L16" s="268"/>
      <c r="M16" s="268"/>
      <c r="N16" s="268"/>
      <c r="O16" s="269"/>
      <c r="P16" s="386">
        <f>SUM(D16:O16)</f>
        <v>1</v>
      </c>
      <c r="Q16" s="94"/>
      <c r="R16" s="217"/>
      <c r="S16" s="187"/>
      <c r="T16" s="187"/>
      <c r="U16" s="187"/>
    </row>
    <row r="17" spans="2:21" s="128" customFormat="1" x14ac:dyDescent="0.25">
      <c r="B17" s="149"/>
      <c r="C17" s="209" t="s">
        <v>226</v>
      </c>
      <c r="D17" s="267"/>
      <c r="E17" s="268"/>
      <c r="F17" s="268"/>
      <c r="G17" s="268"/>
      <c r="H17" s="268"/>
      <c r="I17" s="268">
        <v>1</v>
      </c>
      <c r="J17" s="268"/>
      <c r="K17" s="268"/>
      <c r="L17" s="268"/>
      <c r="M17" s="268"/>
      <c r="N17" s="268"/>
      <c r="O17" s="269"/>
      <c r="P17" s="287">
        <f>SUM(D17:O17)</f>
        <v>1</v>
      </c>
      <c r="Q17" s="3"/>
      <c r="R17" s="219"/>
      <c r="S17" s="1"/>
      <c r="T17" s="1"/>
      <c r="U17" s="1"/>
    </row>
    <row r="18" spans="2:21" s="128" customFormat="1" x14ac:dyDescent="0.25">
      <c r="B18" s="149"/>
      <c r="C18" s="209" t="s">
        <v>228</v>
      </c>
      <c r="D18" s="267"/>
      <c r="E18" s="268"/>
      <c r="F18" s="268"/>
      <c r="G18" s="268"/>
      <c r="H18" s="268"/>
      <c r="I18" s="268">
        <v>1</v>
      </c>
      <c r="J18" s="268"/>
      <c r="K18" s="268"/>
      <c r="L18" s="268"/>
      <c r="M18" s="268"/>
      <c r="N18" s="268"/>
      <c r="O18" s="269"/>
      <c r="P18" s="287">
        <f>SUM(D18:O18)</f>
        <v>1</v>
      </c>
      <c r="Q18" s="3"/>
      <c r="R18" s="219" t="s">
        <v>43</v>
      </c>
      <c r="S18" s="1"/>
      <c r="T18" s="1"/>
      <c r="U18" s="1"/>
    </row>
    <row r="19" spans="2:21" x14ac:dyDescent="0.25">
      <c r="B19" s="178"/>
      <c r="C19" s="206" t="s">
        <v>227</v>
      </c>
      <c r="D19" s="270"/>
      <c r="E19" s="271"/>
      <c r="F19" s="271"/>
      <c r="G19" s="271"/>
      <c r="H19" s="271"/>
      <c r="I19" s="271">
        <v>1</v>
      </c>
      <c r="J19" s="271"/>
      <c r="K19" s="271"/>
      <c r="L19" s="271"/>
      <c r="M19" s="271"/>
      <c r="N19" s="271"/>
      <c r="O19" s="272"/>
      <c r="P19" s="288">
        <f>SUM(D19:O19)</f>
        <v>1</v>
      </c>
      <c r="Q19" s="94"/>
      <c r="R19" s="279"/>
      <c r="S19" s="187"/>
      <c r="T19" s="187"/>
      <c r="U19" s="187"/>
    </row>
    <row r="20" spans="2:21" x14ac:dyDescent="0.25">
      <c r="B20" s="178"/>
      <c r="C20" s="95"/>
      <c r="D20" s="95"/>
      <c r="E20" s="95"/>
      <c r="F20" s="95"/>
      <c r="G20" s="95"/>
      <c r="H20" s="95"/>
      <c r="I20" s="95"/>
      <c r="J20" s="95"/>
      <c r="K20" s="95"/>
      <c r="L20" s="95"/>
      <c r="M20" s="95"/>
      <c r="N20" s="95"/>
      <c r="O20" s="95"/>
      <c r="P20" s="289">
        <f>SUM(P15:P19)</f>
        <v>5</v>
      </c>
      <c r="Q20" s="96"/>
      <c r="R20" s="476"/>
      <c r="S20" s="187"/>
      <c r="T20" s="187"/>
      <c r="U20" s="187"/>
    </row>
    <row r="21" spans="2:21" x14ac:dyDescent="0.25">
      <c r="B21" s="178"/>
      <c r="C21" s="148"/>
      <c r="D21" s="95"/>
      <c r="E21" s="95"/>
      <c r="F21" s="95"/>
      <c r="G21" s="95"/>
      <c r="H21" s="95"/>
      <c r="I21" s="95"/>
      <c r="J21" s="95"/>
      <c r="K21" s="95"/>
      <c r="L21" s="95"/>
      <c r="M21" s="95"/>
      <c r="N21" s="95"/>
      <c r="O21" s="95"/>
      <c r="P21" s="283"/>
      <c r="Q21" s="96"/>
      <c r="R21" s="476"/>
      <c r="S21" s="187"/>
      <c r="T21" s="187"/>
      <c r="U21" s="187"/>
    </row>
    <row r="22" spans="2:21" ht="39.950000000000003" customHeight="1" x14ac:dyDescent="0.25">
      <c r="B22" s="178"/>
      <c r="C22" s="548" t="s">
        <v>6</v>
      </c>
      <c r="D22" s="737" t="s">
        <v>39</v>
      </c>
      <c r="E22" s="738"/>
      <c r="F22" s="738"/>
      <c r="G22" s="738"/>
      <c r="H22" s="738"/>
      <c r="I22" s="738"/>
      <c r="J22" s="738"/>
      <c r="K22" s="738"/>
      <c r="L22" s="738"/>
      <c r="M22" s="738"/>
      <c r="N22" s="738"/>
      <c r="O22" s="738"/>
      <c r="P22" s="739"/>
      <c r="Q22" s="92"/>
      <c r="R22" s="476"/>
      <c r="S22" s="187"/>
      <c r="T22" s="187"/>
      <c r="U22" s="187"/>
    </row>
    <row r="23" spans="2:21" x14ac:dyDescent="0.25">
      <c r="B23" s="178"/>
      <c r="C23" s="207" t="s">
        <v>0</v>
      </c>
      <c r="D23" s="692">
        <f>'Basic Information'!D$17</f>
        <v>42964</v>
      </c>
      <c r="E23" s="693">
        <f>'Basic Information'!E$17</f>
        <v>42995</v>
      </c>
      <c r="F23" s="693">
        <f>'Basic Information'!F$17</f>
        <v>43025</v>
      </c>
      <c r="G23" s="693">
        <f>'Basic Information'!G$17</f>
        <v>43056</v>
      </c>
      <c r="H23" s="693">
        <f>'Basic Information'!H$17</f>
        <v>43086</v>
      </c>
      <c r="I23" s="693">
        <f>'Basic Information'!I$17</f>
        <v>43117</v>
      </c>
      <c r="J23" s="693">
        <f>'Basic Information'!J$17</f>
        <v>43148</v>
      </c>
      <c r="K23" s="693">
        <f>'Basic Information'!K$17</f>
        <v>43176</v>
      </c>
      <c r="L23" s="693">
        <f>'Basic Information'!L$17</f>
        <v>43207</v>
      </c>
      <c r="M23" s="693">
        <f>'Basic Information'!M$17</f>
        <v>43237</v>
      </c>
      <c r="N23" s="693">
        <f>'Basic Information'!N$17</f>
        <v>43268</v>
      </c>
      <c r="O23" s="693">
        <f>'Basic Information'!O$17</f>
        <v>43298</v>
      </c>
      <c r="P23" s="285" t="s">
        <v>1</v>
      </c>
      <c r="Q23" s="93"/>
      <c r="R23" s="476"/>
      <c r="S23" s="187"/>
      <c r="T23" s="187"/>
      <c r="U23" s="187"/>
    </row>
    <row r="24" spans="2:21" x14ac:dyDescent="0.25">
      <c r="B24" s="178"/>
      <c r="C24" s="609"/>
      <c r="D24" s="610" t="s">
        <v>19</v>
      </c>
      <c r="E24" s="611" t="s">
        <v>19</v>
      </c>
      <c r="F24" s="611" t="s">
        <v>19</v>
      </c>
      <c r="G24" s="611" t="s">
        <v>19</v>
      </c>
      <c r="H24" s="611" t="s">
        <v>19</v>
      </c>
      <c r="I24" s="611" t="s">
        <v>19</v>
      </c>
      <c r="J24" s="611" t="s">
        <v>19</v>
      </c>
      <c r="K24" s="611" t="s">
        <v>19</v>
      </c>
      <c r="L24" s="611" t="s">
        <v>19</v>
      </c>
      <c r="M24" s="611" t="s">
        <v>19</v>
      </c>
      <c r="N24" s="611" t="s">
        <v>19</v>
      </c>
      <c r="O24" s="611" t="s">
        <v>19</v>
      </c>
      <c r="P24" s="612" t="s">
        <v>19</v>
      </c>
      <c r="Q24" s="93"/>
      <c r="R24" s="217"/>
      <c r="S24" s="187"/>
      <c r="T24" s="187"/>
      <c r="U24" s="187"/>
    </row>
    <row r="25" spans="2:21" x14ac:dyDescent="0.25">
      <c r="B25" s="178"/>
      <c r="C25" s="208"/>
      <c r="D25" s="264"/>
      <c r="E25" s="265"/>
      <c r="F25" s="265"/>
      <c r="G25" s="265"/>
      <c r="H25" s="265"/>
      <c r="I25" s="265"/>
      <c r="J25" s="265"/>
      <c r="K25" s="265"/>
      <c r="L25" s="265"/>
      <c r="M25" s="265"/>
      <c r="N25" s="265"/>
      <c r="O25" s="266"/>
      <c r="P25" s="286">
        <f>SUM(D25:O25)</f>
        <v>0</v>
      </c>
      <c r="Q25" s="94"/>
      <c r="R25" s="476"/>
      <c r="S25" s="187"/>
      <c r="T25" s="187"/>
      <c r="U25" s="187"/>
    </row>
    <row r="26" spans="2:21" x14ac:dyDescent="0.25">
      <c r="B26" s="178"/>
      <c r="C26" s="209"/>
      <c r="D26" s="267"/>
      <c r="E26" s="268"/>
      <c r="F26" s="268"/>
      <c r="G26" s="268"/>
      <c r="H26" s="268"/>
      <c r="I26" s="268"/>
      <c r="J26" s="268"/>
      <c r="K26" s="268"/>
      <c r="L26" s="268"/>
      <c r="M26" s="268"/>
      <c r="N26" s="268"/>
      <c r="O26" s="269"/>
      <c r="P26" s="386">
        <f>SUM(D26:O26)</f>
        <v>0</v>
      </c>
      <c r="Q26" s="94"/>
      <c r="R26" s="279"/>
      <c r="S26" s="187"/>
      <c r="T26" s="187"/>
      <c r="U26" s="187"/>
    </row>
    <row r="27" spans="2:21" s="128" customFormat="1" x14ac:dyDescent="0.25">
      <c r="B27" s="149"/>
      <c r="C27" s="209"/>
      <c r="D27" s="267"/>
      <c r="E27" s="268"/>
      <c r="F27" s="268"/>
      <c r="G27" s="268"/>
      <c r="H27" s="268"/>
      <c r="I27" s="268"/>
      <c r="J27" s="268"/>
      <c r="K27" s="268"/>
      <c r="L27" s="268"/>
      <c r="M27" s="268"/>
      <c r="N27" s="268"/>
      <c r="O27" s="269"/>
      <c r="P27" s="287">
        <f>SUM(D27:O27)</f>
        <v>0</v>
      </c>
      <c r="Q27" s="3"/>
      <c r="R27" s="219"/>
      <c r="S27" s="1"/>
      <c r="T27" s="1"/>
      <c r="U27" s="1"/>
    </row>
    <row r="28" spans="2:21" s="128" customFormat="1" x14ac:dyDescent="0.25">
      <c r="B28" s="149"/>
      <c r="C28" s="209"/>
      <c r="D28" s="267"/>
      <c r="E28" s="268"/>
      <c r="F28" s="268"/>
      <c r="G28" s="268"/>
      <c r="H28" s="268"/>
      <c r="I28" s="268"/>
      <c r="J28" s="268"/>
      <c r="K28" s="268"/>
      <c r="L28" s="268"/>
      <c r="M28" s="268"/>
      <c r="N28" s="268"/>
      <c r="O28" s="269"/>
      <c r="P28" s="287">
        <f>SUM(D28:O28)</f>
        <v>0</v>
      </c>
      <c r="Q28" s="3"/>
      <c r="R28" s="219" t="s">
        <v>43</v>
      </c>
      <c r="S28" s="1"/>
      <c r="T28" s="1"/>
      <c r="U28" s="1"/>
    </row>
    <row r="29" spans="2:21" x14ac:dyDescent="0.25">
      <c r="B29" s="178"/>
      <c r="C29" s="206"/>
      <c r="D29" s="270"/>
      <c r="E29" s="271"/>
      <c r="F29" s="271"/>
      <c r="G29" s="271"/>
      <c r="H29" s="271"/>
      <c r="I29" s="271"/>
      <c r="J29" s="271"/>
      <c r="K29" s="271"/>
      <c r="L29" s="271"/>
      <c r="M29" s="271"/>
      <c r="N29" s="271"/>
      <c r="O29" s="272"/>
      <c r="P29" s="288">
        <f>SUM(D29:O29)</f>
        <v>0</v>
      </c>
      <c r="Q29" s="94"/>
      <c r="R29" s="476"/>
      <c r="S29" s="187"/>
      <c r="T29" s="187"/>
      <c r="U29" s="187"/>
    </row>
    <row r="30" spans="2:21" x14ac:dyDescent="0.25">
      <c r="B30" s="178"/>
      <c r="C30" s="95"/>
      <c r="D30" s="95"/>
      <c r="E30" s="95"/>
      <c r="F30" s="95"/>
      <c r="G30" s="95"/>
      <c r="H30" s="95"/>
      <c r="I30" s="95"/>
      <c r="J30" s="95"/>
      <c r="K30" s="95"/>
      <c r="L30" s="95"/>
      <c r="M30" s="95"/>
      <c r="N30" s="95"/>
      <c r="O30" s="95"/>
      <c r="P30" s="289">
        <f>SUM(P25:P29)</f>
        <v>0</v>
      </c>
      <c r="Q30" s="96"/>
      <c r="R30" s="476"/>
      <c r="S30" s="187"/>
      <c r="T30" s="187"/>
      <c r="U30" s="187"/>
    </row>
    <row r="31" spans="2:21" s="128" customFormat="1" x14ac:dyDescent="0.25">
      <c r="B31" s="149"/>
      <c r="C31" s="39"/>
      <c r="D31" s="39"/>
      <c r="E31" s="39"/>
      <c r="F31" s="39"/>
      <c r="G31" s="39"/>
      <c r="H31" s="39"/>
      <c r="I31" s="39"/>
      <c r="J31" s="39"/>
      <c r="K31" s="39"/>
      <c r="L31" s="39"/>
      <c r="M31" s="39"/>
      <c r="N31" s="39"/>
      <c r="O31" s="39"/>
      <c r="P31" s="290"/>
      <c r="Q31" s="3"/>
      <c r="R31" s="218"/>
      <c r="S31" s="1"/>
      <c r="T31" s="1"/>
      <c r="U31" s="1"/>
    </row>
    <row r="32" spans="2:21" ht="39.950000000000003" customHeight="1" x14ac:dyDescent="0.25">
      <c r="B32" s="178"/>
      <c r="C32" s="548" t="s">
        <v>7</v>
      </c>
      <c r="D32" s="737" t="s">
        <v>39</v>
      </c>
      <c r="E32" s="738"/>
      <c r="F32" s="738"/>
      <c r="G32" s="738"/>
      <c r="H32" s="738"/>
      <c r="I32" s="738"/>
      <c r="J32" s="738"/>
      <c r="K32" s="738"/>
      <c r="L32" s="738"/>
      <c r="M32" s="738"/>
      <c r="N32" s="738"/>
      <c r="O32" s="738"/>
      <c r="P32" s="739"/>
      <c r="Q32" s="92"/>
      <c r="R32" s="476"/>
      <c r="S32" s="187"/>
      <c r="T32" s="187"/>
      <c r="U32" s="187"/>
    </row>
    <row r="33" spans="2:21" x14ac:dyDescent="0.25">
      <c r="B33" s="178"/>
      <c r="C33" s="207" t="s">
        <v>0</v>
      </c>
      <c r="D33" s="692">
        <f>'Basic Information'!D$17</f>
        <v>42964</v>
      </c>
      <c r="E33" s="693">
        <f>'Basic Information'!E$17</f>
        <v>42995</v>
      </c>
      <c r="F33" s="693">
        <f>'Basic Information'!F$17</f>
        <v>43025</v>
      </c>
      <c r="G33" s="693">
        <f>'Basic Information'!G$17</f>
        <v>43056</v>
      </c>
      <c r="H33" s="693">
        <f>'Basic Information'!H$17</f>
        <v>43086</v>
      </c>
      <c r="I33" s="693">
        <f>'Basic Information'!I$17</f>
        <v>43117</v>
      </c>
      <c r="J33" s="693">
        <f>'Basic Information'!J$17</f>
        <v>43148</v>
      </c>
      <c r="K33" s="693">
        <f>'Basic Information'!K$17</f>
        <v>43176</v>
      </c>
      <c r="L33" s="693">
        <f>'Basic Information'!L$17</f>
        <v>43207</v>
      </c>
      <c r="M33" s="693">
        <f>'Basic Information'!M$17</f>
        <v>43237</v>
      </c>
      <c r="N33" s="693">
        <f>'Basic Information'!N$17</f>
        <v>43268</v>
      </c>
      <c r="O33" s="693">
        <f>'Basic Information'!O$17</f>
        <v>43298</v>
      </c>
      <c r="P33" s="285" t="s">
        <v>1</v>
      </c>
      <c r="Q33" s="93"/>
      <c r="R33" s="476"/>
      <c r="S33" s="187"/>
      <c r="T33" s="187"/>
      <c r="U33" s="187"/>
    </row>
    <row r="34" spans="2:21" x14ac:dyDescent="0.25">
      <c r="B34" s="178"/>
      <c r="C34" s="609"/>
      <c r="D34" s="610" t="s">
        <v>19</v>
      </c>
      <c r="E34" s="611" t="s">
        <v>19</v>
      </c>
      <c r="F34" s="611" t="s">
        <v>19</v>
      </c>
      <c r="G34" s="611" t="s">
        <v>19</v>
      </c>
      <c r="H34" s="611" t="s">
        <v>19</v>
      </c>
      <c r="I34" s="611" t="s">
        <v>19</v>
      </c>
      <c r="J34" s="611" t="s">
        <v>19</v>
      </c>
      <c r="K34" s="611" t="s">
        <v>19</v>
      </c>
      <c r="L34" s="611" t="s">
        <v>19</v>
      </c>
      <c r="M34" s="611" t="s">
        <v>19</v>
      </c>
      <c r="N34" s="611" t="s">
        <v>19</v>
      </c>
      <c r="O34" s="611" t="s">
        <v>19</v>
      </c>
      <c r="P34" s="612" t="s">
        <v>19</v>
      </c>
      <c r="Q34" s="93"/>
      <c r="R34" s="217"/>
      <c r="S34" s="187"/>
      <c r="T34" s="187"/>
      <c r="U34" s="187"/>
    </row>
    <row r="35" spans="2:21" ht="15" customHeight="1" x14ac:dyDescent="0.25">
      <c r="B35" s="178"/>
      <c r="C35" s="208"/>
      <c r="D35" s="264"/>
      <c r="E35" s="265"/>
      <c r="F35" s="265"/>
      <c r="G35" s="265"/>
      <c r="H35" s="265"/>
      <c r="I35" s="265"/>
      <c r="J35" s="265"/>
      <c r="K35" s="265"/>
      <c r="L35" s="265"/>
      <c r="M35" s="265"/>
      <c r="N35" s="265"/>
      <c r="O35" s="266"/>
      <c r="P35" s="286">
        <f>SUM(D35:O35)</f>
        <v>0</v>
      </c>
      <c r="Q35" s="94"/>
      <c r="R35" s="729" t="s">
        <v>198</v>
      </c>
      <c r="S35" s="187"/>
      <c r="T35" s="187"/>
      <c r="U35" s="187"/>
    </row>
    <row r="36" spans="2:21" s="128" customFormat="1" x14ac:dyDescent="0.25">
      <c r="B36" s="149"/>
      <c r="C36" s="209"/>
      <c r="D36" s="267"/>
      <c r="E36" s="268"/>
      <c r="F36" s="268"/>
      <c r="G36" s="268"/>
      <c r="H36" s="268"/>
      <c r="I36" s="268"/>
      <c r="J36" s="268"/>
      <c r="K36" s="268"/>
      <c r="L36" s="268"/>
      <c r="M36" s="268"/>
      <c r="N36" s="268"/>
      <c r="O36" s="269"/>
      <c r="P36" s="287">
        <f>SUM(D36:O36)</f>
        <v>0</v>
      </c>
      <c r="Q36" s="3"/>
      <c r="R36" s="729"/>
      <c r="S36" s="1"/>
      <c r="T36" s="1"/>
      <c r="U36" s="1"/>
    </row>
    <row r="37" spans="2:21" s="128" customFormat="1" x14ac:dyDescent="0.25">
      <c r="B37" s="149"/>
      <c r="C37" s="209"/>
      <c r="D37" s="267"/>
      <c r="E37" s="268"/>
      <c r="F37" s="268"/>
      <c r="G37" s="268"/>
      <c r="H37" s="268"/>
      <c r="I37" s="268"/>
      <c r="J37" s="268"/>
      <c r="K37" s="268"/>
      <c r="L37" s="268"/>
      <c r="M37" s="268"/>
      <c r="N37" s="268"/>
      <c r="O37" s="269"/>
      <c r="P37" s="287">
        <f>SUM(D37:O37)</f>
        <v>0</v>
      </c>
      <c r="Q37" s="3"/>
      <c r="R37" s="729"/>
      <c r="S37" s="1"/>
      <c r="T37" s="1"/>
      <c r="U37" s="1"/>
    </row>
    <row r="38" spans="2:21" s="128" customFormat="1" x14ac:dyDescent="0.25">
      <c r="B38" s="149"/>
      <c r="C38" s="209"/>
      <c r="D38" s="267"/>
      <c r="E38" s="268"/>
      <c r="F38" s="268"/>
      <c r="G38" s="268"/>
      <c r="H38" s="268"/>
      <c r="I38" s="268"/>
      <c r="J38" s="268"/>
      <c r="K38" s="268"/>
      <c r="L38" s="268"/>
      <c r="M38" s="268"/>
      <c r="N38" s="268"/>
      <c r="O38" s="269"/>
      <c r="P38" s="287">
        <f>SUM(D38:O38)</f>
        <v>0</v>
      </c>
      <c r="Q38" s="3"/>
      <c r="R38" s="476"/>
      <c r="S38" s="1"/>
      <c r="T38" s="1"/>
      <c r="U38" s="1"/>
    </row>
    <row r="39" spans="2:21" x14ac:dyDescent="0.25">
      <c r="B39" s="178"/>
      <c r="C39" s="206"/>
      <c r="D39" s="270"/>
      <c r="E39" s="271"/>
      <c r="F39" s="271"/>
      <c r="G39" s="271"/>
      <c r="H39" s="271"/>
      <c r="I39" s="271"/>
      <c r="J39" s="271"/>
      <c r="K39" s="271"/>
      <c r="L39" s="271"/>
      <c r="M39" s="271"/>
      <c r="N39" s="271"/>
      <c r="O39" s="272"/>
      <c r="P39" s="304">
        <f>SUM(D39:O39)</f>
        <v>0</v>
      </c>
      <c r="Q39" s="94"/>
      <c r="R39" s="476"/>
      <c r="S39" s="187"/>
      <c r="T39" s="187"/>
      <c r="U39" s="187"/>
    </row>
    <row r="40" spans="2:21" x14ac:dyDescent="0.25">
      <c r="B40" s="178"/>
      <c r="C40" s="95"/>
      <c r="D40" s="95"/>
      <c r="E40" s="95"/>
      <c r="F40" s="95"/>
      <c r="G40" s="95"/>
      <c r="H40" s="95"/>
      <c r="I40" s="95"/>
      <c r="J40" s="95"/>
      <c r="K40" s="95"/>
      <c r="L40" s="95"/>
      <c r="M40" s="95"/>
      <c r="N40" s="95"/>
      <c r="O40" s="95"/>
      <c r="P40" s="289">
        <f>SUM(P35:P39)</f>
        <v>0</v>
      </c>
      <c r="Q40" s="96"/>
      <c r="R40" s="476"/>
      <c r="S40" s="187"/>
      <c r="T40" s="187"/>
      <c r="U40" s="187"/>
    </row>
    <row r="41" spans="2:21" x14ac:dyDescent="0.25">
      <c r="B41" s="178"/>
      <c r="C41" s="148"/>
      <c r="D41" s="95"/>
      <c r="E41" s="95"/>
      <c r="F41" s="95"/>
      <c r="G41" s="95"/>
      <c r="H41" s="95"/>
      <c r="I41" s="95"/>
      <c r="J41" s="95"/>
      <c r="K41" s="95"/>
      <c r="L41" s="95"/>
      <c r="M41" s="95"/>
      <c r="N41" s="95"/>
      <c r="O41" s="95"/>
      <c r="P41" s="283"/>
      <c r="Q41" s="96"/>
      <c r="R41" s="218"/>
      <c r="S41" s="187"/>
      <c r="T41" s="187"/>
      <c r="U41" s="187"/>
    </row>
    <row r="42" spans="2:21" x14ac:dyDescent="0.25">
      <c r="B42" s="178"/>
      <c r="C42" s="95"/>
      <c r="D42" s="95"/>
      <c r="E42" s="95"/>
      <c r="F42" s="95" t="s">
        <v>32</v>
      </c>
      <c r="G42" s="95"/>
      <c r="H42" s="95"/>
      <c r="I42" s="95"/>
      <c r="J42" s="95"/>
      <c r="K42" s="99"/>
      <c r="L42" s="95"/>
      <c r="M42" s="95"/>
      <c r="N42" s="95"/>
      <c r="O42" s="143" t="s">
        <v>58</v>
      </c>
      <c r="P42" s="305">
        <f>'Manage Budget'!AC62</f>
        <v>2350</v>
      </c>
      <c r="Q42" s="96"/>
      <c r="R42" s="476"/>
      <c r="S42" s="187"/>
      <c r="T42" s="187"/>
      <c r="U42" s="187"/>
    </row>
    <row r="43" spans="2:21" ht="15.75" thickBot="1" x14ac:dyDescent="0.3">
      <c r="B43" s="178"/>
      <c r="C43" s="95"/>
      <c r="D43" s="95"/>
      <c r="E43" s="95"/>
      <c r="F43" s="95"/>
      <c r="G43" s="95"/>
      <c r="H43" s="95"/>
      <c r="I43" s="95"/>
      <c r="J43" s="95"/>
      <c r="K43" s="95"/>
      <c r="L43" s="95"/>
      <c r="M43" s="95"/>
      <c r="N43" s="95"/>
      <c r="O43" s="95"/>
      <c r="P43" s="283"/>
      <c r="Q43" s="96"/>
      <c r="R43" s="476"/>
      <c r="S43" s="187"/>
      <c r="T43" s="187"/>
      <c r="U43" s="187"/>
    </row>
    <row r="44" spans="2:21" ht="15.75" thickBot="1" x14ac:dyDescent="0.3">
      <c r="B44" s="178"/>
      <c r="C44" s="734" t="s">
        <v>37</v>
      </c>
      <c r="D44" s="735"/>
      <c r="E44" s="735"/>
      <c r="F44" s="735"/>
      <c r="G44" s="735"/>
      <c r="H44" s="735"/>
      <c r="I44" s="735"/>
      <c r="J44" s="735"/>
      <c r="K44" s="735"/>
      <c r="L44" s="735"/>
      <c r="M44" s="735"/>
      <c r="N44" s="735"/>
      <c r="O44" s="735"/>
      <c r="P44" s="736"/>
      <c r="Q44" s="96"/>
      <c r="R44" s="476"/>
      <c r="S44" s="187"/>
      <c r="T44" s="187"/>
      <c r="U44" s="187"/>
    </row>
    <row r="45" spans="2:21" x14ac:dyDescent="0.25">
      <c r="B45" s="178"/>
      <c r="C45" s="193"/>
      <c r="D45" s="194"/>
      <c r="E45" s="194"/>
      <c r="F45" s="195"/>
      <c r="G45" s="196"/>
      <c r="H45" s="196"/>
      <c r="I45" s="196"/>
      <c r="J45" s="197"/>
      <c r="K45" s="197"/>
      <c r="L45" s="197"/>
      <c r="M45" s="197"/>
      <c r="N45" s="197"/>
      <c r="O45" s="197"/>
      <c r="P45" s="292"/>
      <c r="Q45" s="96"/>
      <c r="R45" s="476"/>
      <c r="S45" s="187"/>
      <c r="T45" s="187"/>
      <c r="U45" s="187"/>
    </row>
    <row r="46" spans="2:21" x14ac:dyDescent="0.25">
      <c r="B46" s="178"/>
      <c r="C46" s="306" t="s">
        <v>30</v>
      </c>
      <c r="D46" s="307">
        <f>'Basic Information'!D$17</f>
        <v>42964</v>
      </c>
      <c r="E46" s="210">
        <f>'Basic Information'!E$17</f>
        <v>42995</v>
      </c>
      <c r="F46" s="210">
        <f>'Basic Information'!F$17</f>
        <v>43025</v>
      </c>
      <c r="G46" s="210">
        <f>'Basic Information'!G$17</f>
        <v>43056</v>
      </c>
      <c r="H46" s="210">
        <f>'Basic Information'!H$17</f>
        <v>43086</v>
      </c>
      <c r="I46" s="210">
        <f>'Basic Information'!I$17</f>
        <v>43117</v>
      </c>
      <c r="J46" s="210">
        <f>'Basic Information'!J$17</f>
        <v>43148</v>
      </c>
      <c r="K46" s="210">
        <f>'Basic Information'!K$17</f>
        <v>43176</v>
      </c>
      <c r="L46" s="308">
        <f>'Basic Information'!L$17</f>
        <v>43207</v>
      </c>
      <c r="M46" s="210">
        <f>'Basic Information'!M$17</f>
        <v>43237</v>
      </c>
      <c r="N46" s="210">
        <f>'Basic Information'!N$17</f>
        <v>43268</v>
      </c>
      <c r="O46" s="309">
        <f>'Basic Information'!O$17</f>
        <v>43298</v>
      </c>
      <c r="P46" s="291" t="s">
        <v>1</v>
      </c>
      <c r="Q46" s="96"/>
      <c r="R46" s="476"/>
      <c r="S46" s="187"/>
      <c r="T46" s="187"/>
      <c r="U46" s="187"/>
    </row>
    <row r="47" spans="2:21" x14ac:dyDescent="0.25">
      <c r="B47" s="178"/>
      <c r="C47" s="684"/>
      <c r="D47" s="685" t="s">
        <v>20</v>
      </c>
      <c r="E47" s="686" t="s">
        <v>20</v>
      </c>
      <c r="F47" s="686" t="s">
        <v>20</v>
      </c>
      <c r="G47" s="686" t="s">
        <v>20</v>
      </c>
      <c r="H47" s="686" t="s">
        <v>20</v>
      </c>
      <c r="I47" s="686" t="s">
        <v>20</v>
      </c>
      <c r="J47" s="686" t="s">
        <v>20</v>
      </c>
      <c r="K47" s="686" t="s">
        <v>20</v>
      </c>
      <c r="L47" s="687" t="s">
        <v>20</v>
      </c>
      <c r="M47" s="686" t="s">
        <v>20</v>
      </c>
      <c r="N47" s="686" t="s">
        <v>20</v>
      </c>
      <c r="O47" s="688" t="s">
        <v>20</v>
      </c>
      <c r="P47" s="689" t="s">
        <v>20</v>
      </c>
      <c r="Q47" s="96"/>
      <c r="R47" s="476"/>
      <c r="S47" s="187"/>
      <c r="T47" s="187"/>
      <c r="U47" s="187"/>
    </row>
    <row r="48" spans="2:21" x14ac:dyDescent="0.25">
      <c r="B48" s="178"/>
      <c r="C48" s="260" t="s">
        <v>152</v>
      </c>
      <c r="D48" s="244"/>
      <c r="E48" s="245"/>
      <c r="F48" s="245"/>
      <c r="G48" s="245"/>
      <c r="H48" s="245">
        <v>1000</v>
      </c>
      <c r="I48" s="245"/>
      <c r="J48" s="245"/>
      <c r="K48" s="245"/>
      <c r="L48" s="246"/>
      <c r="M48" s="245"/>
      <c r="N48" s="245"/>
      <c r="O48" s="247"/>
      <c r="P48" s="310">
        <f t="shared" ref="P48:P56" si="0">SUM(D48:O48)</f>
        <v>1000</v>
      </c>
      <c r="Q48" s="98"/>
      <c r="R48" s="219"/>
      <c r="S48" s="187"/>
      <c r="T48" s="187"/>
      <c r="U48" s="187"/>
    </row>
    <row r="49" spans="2:21" x14ac:dyDescent="0.25">
      <c r="B49" s="178"/>
      <c r="C49" s="261" t="s">
        <v>27</v>
      </c>
      <c r="D49" s="248"/>
      <c r="E49" s="249"/>
      <c r="F49" s="249"/>
      <c r="G49" s="249"/>
      <c r="H49" s="249">
        <v>500</v>
      </c>
      <c r="I49" s="249"/>
      <c r="J49" s="249"/>
      <c r="K49" s="249"/>
      <c r="L49" s="250"/>
      <c r="M49" s="249"/>
      <c r="N49" s="249"/>
      <c r="O49" s="251"/>
      <c r="P49" s="311">
        <f t="shared" si="0"/>
        <v>500</v>
      </c>
      <c r="Q49" s="96"/>
      <c r="R49" s="279"/>
      <c r="S49" s="187"/>
      <c r="T49" s="187"/>
      <c r="U49" s="187"/>
    </row>
    <row r="50" spans="2:21" x14ac:dyDescent="0.25">
      <c r="B50" s="178"/>
      <c r="C50" s="261" t="s">
        <v>205</v>
      </c>
      <c r="D50" s="248"/>
      <c r="E50" s="249"/>
      <c r="F50" s="249"/>
      <c r="G50" s="249"/>
      <c r="H50" s="249">
        <v>2500</v>
      </c>
      <c r="I50" s="249"/>
      <c r="J50" s="249"/>
      <c r="K50" s="249"/>
      <c r="L50" s="250"/>
      <c r="M50" s="249"/>
      <c r="N50" s="249"/>
      <c r="O50" s="251"/>
      <c r="P50" s="311">
        <f t="shared" si="0"/>
        <v>2500</v>
      </c>
      <c r="Q50" s="96"/>
      <c r="R50" s="279"/>
      <c r="S50" s="187"/>
      <c r="T50" s="187"/>
      <c r="U50" s="187"/>
    </row>
    <row r="51" spans="2:21" x14ac:dyDescent="0.25">
      <c r="B51" s="178"/>
      <c r="C51" s="261" t="s">
        <v>154</v>
      </c>
      <c r="D51" s="248"/>
      <c r="E51" s="249"/>
      <c r="F51" s="249"/>
      <c r="G51" s="249"/>
      <c r="H51" s="249">
        <v>2000</v>
      </c>
      <c r="I51" s="249"/>
      <c r="J51" s="249"/>
      <c r="K51" s="249"/>
      <c r="L51" s="250"/>
      <c r="M51" s="249"/>
      <c r="N51" s="249"/>
      <c r="O51" s="251"/>
      <c r="P51" s="311">
        <f t="shared" si="0"/>
        <v>2000</v>
      </c>
      <c r="Q51" s="96"/>
      <c r="R51" s="279"/>
      <c r="S51" s="187"/>
      <c r="T51" s="187"/>
      <c r="U51" s="187"/>
    </row>
    <row r="52" spans="2:21" x14ac:dyDescent="0.25">
      <c r="B52" s="178"/>
      <c r="C52" s="262" t="s">
        <v>26</v>
      </c>
      <c r="D52" s="252"/>
      <c r="E52" s="253"/>
      <c r="F52" s="253"/>
      <c r="G52" s="253"/>
      <c r="H52" s="253">
        <v>4000</v>
      </c>
      <c r="I52" s="253"/>
      <c r="J52" s="253"/>
      <c r="K52" s="253"/>
      <c r="L52" s="254"/>
      <c r="M52" s="253"/>
      <c r="N52" s="253"/>
      <c r="O52" s="255"/>
      <c r="P52" s="387">
        <f t="shared" si="0"/>
        <v>4000</v>
      </c>
      <c r="Q52" s="96"/>
      <c r="R52" s="219"/>
      <c r="S52" s="187"/>
      <c r="T52" s="187"/>
      <c r="U52" s="187"/>
    </row>
    <row r="53" spans="2:21" x14ac:dyDescent="0.25">
      <c r="B53" s="178"/>
      <c r="C53" s="262"/>
      <c r="D53" s="252"/>
      <c r="E53" s="253"/>
      <c r="F53" s="253"/>
      <c r="G53" s="253"/>
      <c r="H53" s="253"/>
      <c r="I53" s="253"/>
      <c r="J53" s="253"/>
      <c r="K53" s="253"/>
      <c r="L53" s="254"/>
      <c r="M53" s="253"/>
      <c r="N53" s="253"/>
      <c r="O53" s="255"/>
      <c r="P53" s="387">
        <f t="shared" si="0"/>
        <v>0</v>
      </c>
      <c r="Q53" s="96"/>
      <c r="R53" s="219"/>
      <c r="S53" s="187"/>
      <c r="T53" s="187"/>
      <c r="U53" s="187"/>
    </row>
    <row r="54" spans="2:21" s="128" customFormat="1" x14ac:dyDescent="0.25">
      <c r="B54" s="149"/>
      <c r="C54" s="262"/>
      <c r="D54" s="252"/>
      <c r="E54" s="253"/>
      <c r="F54" s="253"/>
      <c r="G54" s="253"/>
      <c r="H54" s="253"/>
      <c r="I54" s="253"/>
      <c r="J54" s="253"/>
      <c r="K54" s="253"/>
      <c r="L54" s="254"/>
      <c r="M54" s="253"/>
      <c r="N54" s="253"/>
      <c r="O54" s="255"/>
      <c r="P54" s="312">
        <f t="shared" si="0"/>
        <v>0</v>
      </c>
      <c r="Q54" s="2"/>
      <c r="R54" s="219"/>
      <c r="S54" s="1"/>
      <c r="T54" s="1"/>
      <c r="U54" s="1"/>
    </row>
    <row r="55" spans="2:21" s="128" customFormat="1" x14ac:dyDescent="0.25">
      <c r="B55" s="149"/>
      <c r="C55" s="262"/>
      <c r="D55" s="252"/>
      <c r="E55" s="253"/>
      <c r="F55" s="253"/>
      <c r="G55" s="253"/>
      <c r="H55" s="253"/>
      <c r="I55" s="253"/>
      <c r="J55" s="253"/>
      <c r="K55" s="253"/>
      <c r="L55" s="254"/>
      <c r="M55" s="253"/>
      <c r="N55" s="253"/>
      <c r="O55" s="255"/>
      <c r="P55" s="312">
        <f t="shared" si="0"/>
        <v>0</v>
      </c>
      <c r="Q55" s="2"/>
      <c r="R55" s="219" t="s">
        <v>43</v>
      </c>
      <c r="S55" s="1"/>
      <c r="T55" s="1"/>
      <c r="U55" s="1"/>
    </row>
    <row r="56" spans="2:21" x14ac:dyDescent="0.25">
      <c r="B56" s="178"/>
      <c r="C56" s="263"/>
      <c r="D56" s="256"/>
      <c r="E56" s="257"/>
      <c r="F56" s="257"/>
      <c r="G56" s="257"/>
      <c r="H56" s="257"/>
      <c r="I56" s="257"/>
      <c r="J56" s="257"/>
      <c r="K56" s="257"/>
      <c r="L56" s="258"/>
      <c r="M56" s="257"/>
      <c r="N56" s="257"/>
      <c r="O56" s="259"/>
      <c r="P56" s="313">
        <f t="shared" si="0"/>
        <v>0</v>
      </c>
      <c r="Q56" s="96"/>
      <c r="R56" s="279"/>
      <c r="S56" s="187"/>
      <c r="T56" s="187"/>
      <c r="U56" s="187"/>
    </row>
    <row r="57" spans="2:21" x14ac:dyDescent="0.25">
      <c r="B57" s="178"/>
      <c r="C57" s="95"/>
      <c r="D57" s="95"/>
      <c r="E57" s="95"/>
      <c r="F57" s="95"/>
      <c r="G57" s="95"/>
      <c r="H57" s="95"/>
      <c r="I57" s="95"/>
      <c r="J57" s="95"/>
      <c r="K57" s="95"/>
      <c r="L57" s="95"/>
      <c r="M57" s="95"/>
      <c r="N57" s="99"/>
      <c r="O57" s="143"/>
      <c r="P57" s="314">
        <f>SUM(P48:P56)</f>
        <v>10000</v>
      </c>
      <c r="Q57" s="96"/>
      <c r="R57" s="279"/>
      <c r="S57" s="187"/>
      <c r="T57" s="187"/>
      <c r="U57" s="187"/>
    </row>
    <row r="58" spans="2:21" x14ac:dyDescent="0.25">
      <c r="B58" s="178"/>
      <c r="C58" s="144"/>
      <c r="D58" s="198"/>
      <c r="E58" s="198"/>
      <c r="F58" s="198"/>
      <c r="G58" s="198"/>
      <c r="H58" s="198"/>
      <c r="I58" s="198"/>
      <c r="J58" s="198"/>
      <c r="K58" s="198"/>
      <c r="L58" s="198"/>
      <c r="M58" s="198"/>
      <c r="N58" s="199"/>
      <c r="O58" s="198"/>
      <c r="P58" s="296"/>
      <c r="Q58" s="96"/>
      <c r="R58" s="279"/>
      <c r="S58" s="187"/>
      <c r="T58" s="187"/>
      <c r="U58" s="187"/>
    </row>
    <row r="59" spans="2:21" x14ac:dyDescent="0.25">
      <c r="B59" s="178"/>
      <c r="C59" s="144"/>
      <c r="D59" s="198"/>
      <c r="E59" s="198"/>
      <c r="F59" s="198"/>
      <c r="G59" s="198"/>
      <c r="H59" s="198"/>
      <c r="I59" s="198"/>
      <c r="J59" s="198"/>
      <c r="K59" s="198"/>
      <c r="L59" s="198"/>
      <c r="M59" s="198"/>
      <c r="N59" s="199"/>
      <c r="O59" s="143" t="s">
        <v>59</v>
      </c>
      <c r="P59" s="315">
        <f>'Manage Budget'!AC81</f>
        <v>10000</v>
      </c>
      <c r="Q59" s="96"/>
      <c r="R59" s="279"/>
      <c r="S59" s="187"/>
      <c r="T59" s="187"/>
      <c r="U59" s="187"/>
    </row>
    <row r="60" spans="2:21" x14ac:dyDescent="0.25">
      <c r="B60" s="178"/>
      <c r="C60" s="144"/>
      <c r="D60" s="198"/>
      <c r="E60" s="198"/>
      <c r="F60" s="198"/>
      <c r="G60" s="198"/>
      <c r="H60" s="198"/>
      <c r="I60" s="198"/>
      <c r="J60" s="198"/>
      <c r="K60" s="198"/>
      <c r="L60" s="198"/>
      <c r="M60" s="198"/>
      <c r="N60" s="199"/>
      <c r="O60" s="198"/>
      <c r="P60" s="296"/>
      <c r="Q60" s="96"/>
      <c r="R60" s="279"/>
      <c r="S60" s="187"/>
      <c r="T60" s="187"/>
      <c r="U60" s="187"/>
    </row>
    <row r="61" spans="2:21" x14ac:dyDescent="0.25">
      <c r="B61" s="178"/>
      <c r="C61" s="144"/>
      <c r="D61" s="198"/>
      <c r="E61" s="198"/>
      <c r="F61" s="198"/>
      <c r="G61" s="198"/>
      <c r="H61" s="198"/>
      <c r="I61" s="198"/>
      <c r="J61" s="198"/>
      <c r="K61" s="198"/>
      <c r="L61" s="198"/>
      <c r="M61" s="198"/>
      <c r="N61" s="199"/>
      <c r="O61" s="198"/>
      <c r="P61" s="296"/>
      <c r="Q61" s="96"/>
      <c r="R61" s="279"/>
      <c r="S61" s="187"/>
      <c r="T61" s="187"/>
      <c r="U61" s="187"/>
    </row>
    <row r="62" spans="2:21" x14ac:dyDescent="0.25">
      <c r="B62" s="178"/>
      <c r="C62" s="144"/>
      <c r="D62" s="198"/>
      <c r="E62" s="198"/>
      <c r="F62" s="198"/>
      <c r="G62" s="198"/>
      <c r="H62" s="198"/>
      <c r="I62" s="198"/>
      <c r="J62" s="198"/>
      <c r="K62" s="198"/>
      <c r="L62" s="198"/>
      <c r="M62" s="198"/>
      <c r="N62" s="198"/>
      <c r="O62" s="198"/>
      <c r="P62" s="296"/>
      <c r="Q62" s="96"/>
      <c r="R62" s="279"/>
      <c r="S62" s="187"/>
      <c r="T62" s="187"/>
      <c r="U62" s="187"/>
    </row>
    <row r="63" spans="2:21" x14ac:dyDescent="0.25">
      <c r="B63" s="178"/>
      <c r="C63" s="144"/>
      <c r="D63" s="198"/>
      <c r="E63" s="198"/>
      <c r="F63" s="198"/>
      <c r="G63" s="198"/>
      <c r="H63" s="198"/>
      <c r="I63" s="198"/>
      <c r="J63" s="198"/>
      <c r="K63" s="198"/>
      <c r="L63" s="198"/>
      <c r="M63" s="198"/>
      <c r="N63" s="199"/>
      <c r="O63" s="199"/>
      <c r="P63" s="297"/>
      <c r="Q63" s="96"/>
      <c r="R63" s="279"/>
      <c r="S63" s="187"/>
      <c r="T63" s="187"/>
      <c r="U63" s="187"/>
    </row>
    <row r="64" spans="2:21" ht="15.75" thickBot="1" x14ac:dyDescent="0.3">
      <c r="B64" s="179"/>
      <c r="C64" s="100"/>
      <c r="D64" s="100"/>
      <c r="E64" s="100"/>
      <c r="F64" s="100"/>
      <c r="G64" s="100"/>
      <c r="H64" s="100"/>
      <c r="I64" s="100"/>
      <c r="J64" s="100"/>
      <c r="K64" s="100"/>
      <c r="L64" s="100"/>
      <c r="M64" s="100"/>
      <c r="N64" s="145"/>
      <c r="O64" s="146"/>
      <c r="P64" s="298"/>
      <c r="Q64" s="147"/>
      <c r="R64" s="222"/>
      <c r="S64" s="187"/>
      <c r="T64" s="187"/>
      <c r="U64" s="187"/>
    </row>
    <row r="65" spans="3:21" x14ac:dyDescent="0.25">
      <c r="C65" s="150"/>
      <c r="D65" s="150"/>
      <c r="E65" s="150"/>
      <c r="F65" s="150"/>
      <c r="G65" s="150"/>
      <c r="H65" s="150"/>
      <c r="I65" s="150"/>
      <c r="J65" s="150"/>
      <c r="K65" s="150"/>
      <c r="L65" s="150"/>
      <c r="M65" s="150"/>
      <c r="N65" s="150"/>
      <c r="O65" s="150"/>
      <c r="P65" s="299"/>
      <c r="Q65" s="150"/>
      <c r="R65" s="200"/>
      <c r="S65" s="187"/>
      <c r="T65" s="187"/>
      <c r="U65" s="187"/>
    </row>
    <row r="66" spans="3:21" x14ac:dyDescent="0.25">
      <c r="C66" s="150"/>
      <c r="D66" s="150"/>
      <c r="E66" s="150"/>
      <c r="F66" s="150"/>
      <c r="G66" s="150"/>
      <c r="H66" s="150"/>
      <c r="I66" s="150"/>
      <c r="J66" s="150"/>
      <c r="K66" s="150"/>
      <c r="L66" s="150"/>
      <c r="M66" s="150"/>
      <c r="N66" s="150"/>
      <c r="O66" s="150"/>
      <c r="P66" s="300"/>
      <c r="Q66" s="150"/>
      <c r="R66" s="150"/>
      <c r="S66" s="187"/>
      <c r="T66" s="187"/>
      <c r="U66" s="187"/>
    </row>
    <row r="67" spans="3:21" x14ac:dyDescent="0.25">
      <c r="C67" s="187"/>
      <c r="D67" s="187"/>
      <c r="E67" s="187"/>
      <c r="F67" s="187"/>
      <c r="G67" s="187"/>
      <c r="H67" s="187"/>
      <c r="I67" s="187"/>
      <c r="J67" s="187"/>
      <c r="K67" s="187"/>
      <c r="L67" s="187"/>
      <c r="M67" s="187"/>
      <c r="N67" s="187"/>
      <c r="O67" s="187"/>
      <c r="P67" s="295"/>
      <c r="Q67" s="187"/>
      <c r="R67" s="187"/>
      <c r="S67" s="187"/>
      <c r="T67" s="187"/>
      <c r="U67" s="187"/>
    </row>
    <row r="68" spans="3:21" x14ac:dyDescent="0.25">
      <c r="C68" s="187"/>
      <c r="D68" s="187"/>
      <c r="E68" s="187"/>
      <c r="F68" s="187"/>
      <c r="G68" s="187"/>
      <c r="H68" s="187"/>
      <c r="I68" s="187"/>
      <c r="J68" s="187"/>
      <c r="K68" s="187"/>
      <c r="L68" s="187"/>
      <c r="M68" s="187"/>
      <c r="N68" s="187"/>
      <c r="O68" s="187"/>
      <c r="P68" s="295"/>
      <c r="Q68" s="187"/>
      <c r="R68" s="187"/>
      <c r="S68" s="187"/>
      <c r="T68" s="187"/>
      <c r="U68" s="187"/>
    </row>
    <row r="69" spans="3:21" x14ac:dyDescent="0.25">
      <c r="C69" s="187"/>
      <c r="D69" s="187"/>
      <c r="E69" s="187"/>
      <c r="F69" s="187"/>
      <c r="G69" s="187"/>
      <c r="H69" s="187"/>
      <c r="I69" s="187"/>
      <c r="J69" s="187"/>
      <c r="K69" s="187"/>
      <c r="L69" s="187"/>
      <c r="M69" s="187"/>
      <c r="N69" s="187"/>
      <c r="O69" s="187"/>
      <c r="P69" s="295"/>
      <c r="Q69" s="187"/>
      <c r="R69" s="187"/>
      <c r="S69" s="187"/>
      <c r="T69" s="187"/>
      <c r="U69" s="187"/>
    </row>
    <row r="70" spans="3:21" x14ac:dyDescent="0.25">
      <c r="C70" s="187"/>
      <c r="D70" s="187"/>
      <c r="E70" s="187"/>
      <c r="F70" s="187"/>
      <c r="G70" s="187"/>
      <c r="H70" s="187"/>
      <c r="I70" s="187"/>
      <c r="J70" s="187"/>
      <c r="K70" s="187"/>
      <c r="L70" s="187"/>
      <c r="M70" s="187"/>
      <c r="N70" s="187"/>
      <c r="O70" s="187"/>
      <c r="P70" s="295"/>
      <c r="Q70" s="187"/>
      <c r="R70" s="187"/>
      <c r="S70" s="187"/>
      <c r="T70" s="187"/>
      <c r="U70" s="187"/>
    </row>
    <row r="71" spans="3:21" x14ac:dyDescent="0.25">
      <c r="C71" s="187"/>
      <c r="D71" s="187"/>
      <c r="E71" s="187"/>
      <c r="F71" s="187"/>
      <c r="G71" s="187"/>
      <c r="H71" s="187"/>
      <c r="I71" s="187"/>
      <c r="J71" s="187"/>
      <c r="K71" s="187"/>
      <c r="L71" s="187"/>
      <c r="M71" s="187"/>
      <c r="N71" s="187"/>
      <c r="O71" s="187"/>
      <c r="P71" s="295"/>
      <c r="Q71" s="187"/>
      <c r="R71" s="187"/>
      <c r="S71" s="187"/>
      <c r="T71" s="187"/>
      <c r="U71" s="187"/>
    </row>
    <row r="72" spans="3:21" x14ac:dyDescent="0.25">
      <c r="C72" s="187"/>
      <c r="D72" s="187"/>
      <c r="E72" s="187"/>
      <c r="F72" s="187"/>
      <c r="G72" s="187"/>
      <c r="H72" s="187"/>
      <c r="I72" s="187"/>
      <c r="J72" s="187"/>
      <c r="K72" s="187"/>
      <c r="L72" s="187"/>
      <c r="M72" s="187"/>
      <c r="N72" s="187"/>
      <c r="O72" s="187"/>
      <c r="P72" s="295"/>
      <c r="Q72" s="187"/>
      <c r="R72" s="187"/>
      <c r="S72" s="187"/>
      <c r="T72" s="187"/>
      <c r="U72" s="187"/>
    </row>
    <row r="73" spans="3:21" x14ac:dyDescent="0.25">
      <c r="C73" s="187"/>
      <c r="D73" s="187"/>
      <c r="E73" s="187"/>
      <c r="F73" s="187"/>
      <c r="G73" s="187"/>
      <c r="H73" s="187"/>
      <c r="I73" s="187"/>
      <c r="J73" s="187"/>
      <c r="K73" s="187"/>
      <c r="L73" s="187"/>
      <c r="M73" s="187"/>
      <c r="N73" s="187"/>
      <c r="O73" s="187"/>
      <c r="P73" s="295"/>
      <c r="Q73" s="187"/>
      <c r="R73" s="187"/>
      <c r="S73" s="187"/>
      <c r="T73" s="187"/>
      <c r="U73" s="187"/>
    </row>
    <row r="74" spans="3:21" x14ac:dyDescent="0.25">
      <c r="C74" s="187"/>
      <c r="D74" s="187"/>
      <c r="E74" s="187"/>
      <c r="F74" s="187"/>
      <c r="G74" s="187"/>
      <c r="H74" s="187"/>
      <c r="I74" s="187"/>
      <c r="J74" s="187"/>
      <c r="K74" s="187"/>
      <c r="L74" s="187"/>
      <c r="M74" s="187"/>
      <c r="N74" s="187"/>
      <c r="O74" s="187"/>
      <c r="P74" s="295"/>
      <c r="Q74" s="187"/>
      <c r="R74" s="187"/>
      <c r="S74" s="187"/>
      <c r="T74" s="187"/>
      <c r="U74" s="187"/>
    </row>
    <row r="75" spans="3:21" x14ac:dyDescent="0.25">
      <c r="C75" s="187"/>
      <c r="D75" s="187"/>
      <c r="E75" s="187"/>
      <c r="F75" s="187"/>
      <c r="G75" s="187"/>
      <c r="H75" s="187"/>
      <c r="I75" s="187"/>
      <c r="J75" s="187"/>
      <c r="K75" s="187"/>
      <c r="L75" s="187"/>
      <c r="M75" s="187"/>
      <c r="N75" s="187"/>
      <c r="O75" s="187"/>
      <c r="P75" s="295"/>
      <c r="Q75" s="187"/>
      <c r="R75" s="187"/>
      <c r="S75" s="187"/>
      <c r="T75" s="187"/>
      <c r="U75" s="187"/>
    </row>
    <row r="76" spans="3:21" x14ac:dyDescent="0.25">
      <c r="C76" s="187"/>
      <c r="D76" s="187"/>
      <c r="E76" s="187"/>
      <c r="F76" s="187"/>
      <c r="G76" s="187"/>
      <c r="H76" s="187"/>
      <c r="I76" s="187"/>
      <c r="J76" s="187"/>
      <c r="K76" s="187"/>
      <c r="L76" s="187"/>
      <c r="M76" s="187"/>
      <c r="N76" s="187"/>
      <c r="O76" s="187"/>
      <c r="P76" s="295"/>
      <c r="Q76" s="187"/>
      <c r="R76" s="187"/>
      <c r="S76" s="187"/>
      <c r="T76" s="187"/>
      <c r="U76" s="187"/>
    </row>
    <row r="77" spans="3:21" x14ac:dyDescent="0.25">
      <c r="C77" s="187"/>
      <c r="D77" s="187"/>
      <c r="E77" s="187"/>
      <c r="F77" s="187"/>
      <c r="G77" s="187"/>
      <c r="H77" s="187"/>
      <c r="I77" s="187"/>
      <c r="J77" s="187"/>
      <c r="K77" s="187"/>
      <c r="L77" s="187"/>
      <c r="M77" s="187"/>
      <c r="N77" s="187"/>
      <c r="O77" s="187"/>
      <c r="P77" s="295"/>
      <c r="Q77" s="187"/>
      <c r="R77" s="187"/>
      <c r="S77" s="187"/>
      <c r="T77" s="187"/>
      <c r="U77" s="187"/>
    </row>
    <row r="118" ht="45.75" customHeight="1" x14ac:dyDescent="0.25"/>
  </sheetData>
  <sheetProtection formatCells="0" formatColumns="0" formatRows="0" insertRows="0"/>
  <mergeCells count="8">
    <mergeCell ref="G7:O7"/>
    <mergeCell ref="C7:D7"/>
    <mergeCell ref="D12:P12"/>
    <mergeCell ref="R35:R37"/>
    <mergeCell ref="C10:P10"/>
    <mergeCell ref="C44:P44"/>
    <mergeCell ref="D32:P32"/>
    <mergeCell ref="D22:P22"/>
  </mergeCells>
  <conditionalFormatting sqref="P65">
    <cfRule type="cellIs" dxfId="68" priority="1" stopIfTrue="1" operator="notEqual">
      <formula>$P$64</formula>
    </cfRule>
  </conditionalFormatting>
  <dataValidations count="2">
    <dataValidation type="list" allowBlank="1" showInputMessage="1" showErrorMessage="1" sqref="C25:C29 C15:C19 C35:C39">
      <formula1>MasterStaffList</formula1>
    </dataValidation>
    <dataValidation type="list" allowBlank="1" showInputMessage="1" showErrorMessage="1" sqref="C58:C63 C48:C56">
      <formula1>OtherExpenses</formula1>
    </dataValidation>
  </dataValidations>
  <pageMargins left="0.7" right="0.7" top="0.75" bottom="0.75" header="0.3" footer="0.3"/>
  <pageSetup scale="78" fitToHeight="30" orientation="landscape"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pageSetUpPr fitToPage="1"/>
  </sheetPr>
  <dimension ref="A1:AZ100"/>
  <sheetViews>
    <sheetView zoomScale="80" zoomScaleNormal="80" workbookViewId="0">
      <pane xSplit="4" ySplit="6" topLeftCell="E7" activePane="bottomRight" state="frozen"/>
      <selection activeCell="B3" sqref="B3"/>
      <selection pane="topRight" activeCell="B3" sqref="B3"/>
      <selection pane="bottomLeft" activeCell="B3" sqref="B3"/>
      <selection pane="bottomRight" activeCell="B3" sqref="B3"/>
    </sheetView>
  </sheetViews>
  <sheetFormatPr defaultRowHeight="15" x14ac:dyDescent="0.25"/>
  <cols>
    <col min="1" max="1" width="8" style="41" customWidth="1"/>
    <col min="2" max="2" width="26.140625" style="18" customWidth="1"/>
    <col min="3" max="3" width="9.85546875" style="138" customWidth="1"/>
    <col min="4" max="4" width="7" style="18" customWidth="1"/>
    <col min="5" max="5" width="7.140625" style="225" customWidth="1"/>
    <col min="6" max="6" width="8.28515625" style="53" customWidth="1"/>
    <col min="7" max="7" width="7.140625" style="225" customWidth="1"/>
    <col min="8" max="8" width="8.28515625" style="53" customWidth="1"/>
    <col min="9" max="9" width="7.140625" style="225" customWidth="1"/>
    <col min="10" max="10" width="8.28515625" style="53" customWidth="1"/>
    <col min="11" max="11" width="7.140625" style="225" customWidth="1"/>
    <col min="12" max="12" width="8.28515625" style="53" customWidth="1"/>
    <col min="13" max="13" width="8.140625" style="225" customWidth="1"/>
    <col min="14" max="14" width="8.28515625" style="53" customWidth="1"/>
    <col min="15" max="15" width="7.140625" style="225" customWidth="1"/>
    <col min="16" max="16" width="8.28515625" style="53" customWidth="1"/>
    <col min="17" max="17" width="7.140625" style="225" customWidth="1"/>
    <col min="18" max="18" width="8.28515625" style="53" customWidth="1"/>
    <col min="19" max="19" width="7.140625" style="225" customWidth="1"/>
    <col min="20" max="20" width="8.28515625" style="53" customWidth="1"/>
    <col min="21" max="21" width="7.140625" style="225" customWidth="1"/>
    <col min="22" max="22" width="8.28515625" style="53" customWidth="1"/>
    <col min="23" max="23" width="7.140625" style="225" customWidth="1"/>
    <col min="24" max="24" width="8.28515625" style="53" customWidth="1"/>
    <col min="25" max="25" width="7.7109375" style="225" customWidth="1"/>
    <col min="26" max="26" width="8.28515625" style="53" customWidth="1"/>
    <col min="27" max="27" width="7.140625" style="225" customWidth="1"/>
    <col min="28" max="28" width="8.28515625" style="53" customWidth="1"/>
    <col min="29" max="29" width="15.7109375" style="53" customWidth="1"/>
    <col min="30" max="30" width="7.28515625" style="120" customWidth="1"/>
    <col min="31" max="31" width="6.7109375" style="108" customWidth="1"/>
    <col min="32" max="32" width="9.140625" style="202"/>
    <col min="33" max="33" width="7.42578125" style="18" customWidth="1"/>
    <col min="34" max="34" width="5.7109375" style="17" customWidth="1"/>
    <col min="35" max="35" width="6.5703125" style="18" customWidth="1"/>
    <col min="36" max="16384" width="9.140625" style="18"/>
  </cols>
  <sheetData>
    <row r="1" spans="1:35" x14ac:dyDescent="0.25">
      <c r="B1" s="153" t="str">
        <f>Design!C3</f>
        <v>BUSINESS PLANNING FOR HEALTH:  MSH</v>
      </c>
      <c r="C1" s="102"/>
      <c r="D1" s="103"/>
      <c r="AD1" s="104"/>
      <c r="AE1" s="53"/>
    </row>
    <row r="2" spans="1:35" x14ac:dyDescent="0.25">
      <c r="B2" s="154" t="str">
        <f>Design!C5</f>
        <v>Step 1:  Design the Prototype</v>
      </c>
      <c r="C2" s="129"/>
      <c r="D2" s="103"/>
      <c r="F2" s="106"/>
      <c r="AC2" s="107"/>
      <c r="AD2" s="104"/>
    </row>
    <row r="3" spans="1:35" x14ac:dyDescent="0.25">
      <c r="B3" s="109"/>
      <c r="C3" s="129"/>
      <c r="D3" s="103"/>
      <c r="F3" s="106"/>
      <c r="G3" s="238"/>
      <c r="H3" s="34"/>
      <c r="I3" s="238"/>
      <c r="J3" s="34"/>
      <c r="K3" s="238"/>
      <c r="L3" s="34"/>
      <c r="M3" s="238"/>
      <c r="N3" s="34"/>
      <c r="O3" s="238"/>
      <c r="P3" s="34"/>
      <c r="Q3" s="238"/>
      <c r="R3" s="34"/>
      <c r="S3" s="238"/>
      <c r="T3" s="34"/>
      <c r="U3" s="238"/>
      <c r="V3" s="34"/>
      <c r="W3" s="238"/>
      <c r="X3" s="34"/>
      <c r="Y3" s="238"/>
      <c r="Z3" s="34"/>
      <c r="AA3" s="240"/>
      <c r="AB3" s="34"/>
      <c r="AC3" s="107"/>
      <c r="AD3" s="110"/>
      <c r="AE3" s="59"/>
    </row>
    <row r="4" spans="1:35" s="114" customFormat="1" ht="12.2" customHeight="1" x14ac:dyDescent="0.2">
      <c r="A4" s="111"/>
      <c r="B4" s="112"/>
      <c r="C4" s="130"/>
      <c r="D4" s="57"/>
      <c r="E4" s="280">
        <f>'Basic Information'!D17</f>
        <v>42964</v>
      </c>
      <c r="F4" s="224"/>
      <c r="G4" s="280">
        <f>'Basic Information'!E17</f>
        <v>42995</v>
      </c>
      <c r="H4" s="224"/>
      <c r="I4" s="280">
        <f>'Basic Information'!F17</f>
        <v>43025</v>
      </c>
      <c r="J4" s="224"/>
      <c r="K4" s="280">
        <f>'Basic Information'!G17</f>
        <v>43056</v>
      </c>
      <c r="L4" s="224"/>
      <c r="M4" s="280">
        <f>'Basic Information'!H17</f>
        <v>43086</v>
      </c>
      <c r="N4" s="224"/>
      <c r="O4" s="280">
        <f>'Basic Information'!I17</f>
        <v>43117</v>
      </c>
      <c r="P4" s="224"/>
      <c r="Q4" s="280">
        <f>'Basic Information'!J17</f>
        <v>43148</v>
      </c>
      <c r="R4" s="224"/>
      <c r="S4" s="280">
        <f>'Basic Information'!K17</f>
        <v>43176</v>
      </c>
      <c r="T4" s="224"/>
      <c r="U4" s="280">
        <f>'Basic Information'!L17</f>
        <v>43207</v>
      </c>
      <c r="V4" s="224"/>
      <c r="W4" s="280">
        <f>'Basic Information'!M17</f>
        <v>43237</v>
      </c>
      <c r="X4" s="224"/>
      <c r="Y4" s="280">
        <f>'Basic Information'!N17</f>
        <v>43268</v>
      </c>
      <c r="Z4" s="224"/>
      <c r="AA4" s="280">
        <f>'Basic Information'!O17</f>
        <v>43298</v>
      </c>
      <c r="AB4" s="224"/>
      <c r="AC4" s="58" t="s">
        <v>15</v>
      </c>
      <c r="AD4" s="59"/>
      <c r="AE4" s="59"/>
      <c r="AH4" s="113"/>
    </row>
    <row r="5" spans="1:35" s="48" customFormat="1" ht="12.75" customHeight="1" x14ac:dyDescent="0.2">
      <c r="A5" s="115"/>
      <c r="B5" s="116"/>
      <c r="C5" s="131"/>
      <c r="D5" s="60"/>
      <c r="E5" s="61"/>
      <c r="F5" s="241"/>
      <c r="G5" s="61"/>
      <c r="H5" s="241"/>
      <c r="I5" s="61"/>
      <c r="J5" s="241"/>
      <c r="K5" s="61"/>
      <c r="L5" s="241"/>
      <c r="M5" s="61"/>
      <c r="N5" s="241"/>
      <c r="O5" s="61"/>
      <c r="P5" s="241"/>
      <c r="Q5" s="61"/>
      <c r="R5" s="241"/>
      <c r="S5" s="61"/>
      <c r="T5" s="241"/>
      <c r="U5" s="61"/>
      <c r="V5" s="241"/>
      <c r="W5" s="61"/>
      <c r="X5" s="241"/>
      <c r="Y5" s="61"/>
      <c r="Z5" s="241"/>
      <c r="AA5" s="61"/>
      <c r="AB5" s="62"/>
      <c r="AC5" s="63"/>
      <c r="AD5" s="64"/>
      <c r="AE5" s="64"/>
      <c r="AH5" s="117"/>
    </row>
    <row r="6" spans="1:35" ht="21.75" customHeight="1" x14ac:dyDescent="0.25">
      <c r="B6" s="118" t="s">
        <v>18</v>
      </c>
      <c r="C6" s="132"/>
      <c r="D6" s="65"/>
      <c r="E6" s="227" t="s">
        <v>24</v>
      </c>
      <c r="F6" s="66" t="s">
        <v>20</v>
      </c>
      <c r="G6" s="227" t="s">
        <v>24</v>
      </c>
      <c r="H6" s="66" t="s">
        <v>20</v>
      </c>
      <c r="I6" s="227" t="s">
        <v>24</v>
      </c>
      <c r="J6" s="66" t="s">
        <v>20</v>
      </c>
      <c r="K6" s="227" t="s">
        <v>24</v>
      </c>
      <c r="L6" s="66" t="s">
        <v>20</v>
      </c>
      <c r="M6" s="227" t="s">
        <v>24</v>
      </c>
      <c r="N6" s="66" t="s">
        <v>20</v>
      </c>
      <c r="O6" s="227" t="s">
        <v>24</v>
      </c>
      <c r="P6" s="66" t="s">
        <v>20</v>
      </c>
      <c r="Q6" s="227" t="s">
        <v>24</v>
      </c>
      <c r="R6" s="66" t="s">
        <v>20</v>
      </c>
      <c r="S6" s="227" t="s">
        <v>24</v>
      </c>
      <c r="T6" s="66" t="s">
        <v>20</v>
      </c>
      <c r="U6" s="227" t="s">
        <v>24</v>
      </c>
      <c r="V6" s="66" t="s">
        <v>20</v>
      </c>
      <c r="W6" s="227" t="s">
        <v>24</v>
      </c>
      <c r="X6" s="66" t="s">
        <v>20</v>
      </c>
      <c r="Y6" s="227" t="s">
        <v>24</v>
      </c>
      <c r="Z6" s="66" t="s">
        <v>20</v>
      </c>
      <c r="AA6" s="227" t="s">
        <v>24</v>
      </c>
      <c r="AB6" s="66" t="s">
        <v>20</v>
      </c>
      <c r="AC6" s="67" t="s">
        <v>21</v>
      </c>
      <c r="AD6" s="273" t="s">
        <v>24</v>
      </c>
      <c r="AE6" s="68" t="s">
        <v>22</v>
      </c>
      <c r="AG6" s="119"/>
      <c r="AH6" s="163" t="s">
        <v>31</v>
      </c>
      <c r="AI6" s="164" t="s">
        <v>31</v>
      </c>
    </row>
    <row r="7" spans="1:35" ht="12.2" customHeight="1" x14ac:dyDescent="0.25">
      <c r="B7" s="43"/>
      <c r="C7" s="133"/>
      <c r="D7" s="44"/>
      <c r="E7" s="228"/>
      <c r="F7" s="45"/>
      <c r="G7" s="228"/>
      <c r="H7" s="45"/>
      <c r="I7" s="228"/>
      <c r="J7" s="45"/>
      <c r="K7" s="228"/>
      <c r="L7" s="45"/>
      <c r="M7" s="228"/>
      <c r="N7" s="45"/>
      <c r="O7" s="228"/>
      <c r="P7" s="45"/>
      <c r="Q7" s="228"/>
      <c r="R7" s="45"/>
      <c r="S7" s="228"/>
      <c r="T7" s="45"/>
      <c r="U7" s="228"/>
      <c r="V7" s="45"/>
      <c r="W7" s="228"/>
      <c r="X7" s="45"/>
      <c r="Y7" s="228"/>
      <c r="Z7" s="45"/>
      <c r="AA7" s="228"/>
      <c r="AB7" s="45"/>
      <c r="AC7" s="69"/>
      <c r="AD7" s="70"/>
      <c r="AE7" s="29"/>
      <c r="AH7" s="165"/>
      <c r="AI7" s="166"/>
    </row>
    <row r="8" spans="1:35" ht="12.2" customHeight="1" x14ac:dyDescent="0.25">
      <c r="A8" s="204"/>
      <c r="B8" s="43" t="s">
        <v>109</v>
      </c>
      <c r="C8" s="133"/>
      <c r="D8" s="278"/>
      <c r="E8" s="233">
        <f>$AD8/12</f>
        <v>18.333333333333332</v>
      </c>
      <c r="F8" s="274"/>
      <c r="G8" s="233">
        <f>$AD8/12</f>
        <v>18.333333333333332</v>
      </c>
      <c r="H8" s="274"/>
      <c r="I8" s="233">
        <f>$AD8/12</f>
        <v>18.333333333333332</v>
      </c>
      <c r="J8" s="274"/>
      <c r="K8" s="233">
        <f>$AD8/12</f>
        <v>18.333333333333332</v>
      </c>
      <c r="L8" s="274"/>
      <c r="M8" s="233">
        <f>$AD8/12</f>
        <v>18.333333333333332</v>
      </c>
      <c r="N8" s="274"/>
      <c r="O8" s="233">
        <f>$AD8/12</f>
        <v>18.333333333333332</v>
      </c>
      <c r="P8" s="274"/>
      <c r="Q8" s="233">
        <f>$AD8/12</f>
        <v>18.333333333333332</v>
      </c>
      <c r="R8" s="274"/>
      <c r="S8" s="233">
        <f>$AD8/12</f>
        <v>18.333333333333332</v>
      </c>
      <c r="T8" s="274"/>
      <c r="U8" s="233">
        <f>$AD8/12</f>
        <v>18.333333333333332</v>
      </c>
      <c r="V8" s="274"/>
      <c r="W8" s="233">
        <f>$AD8/12</f>
        <v>18.333333333333332</v>
      </c>
      <c r="X8" s="274"/>
      <c r="Y8" s="233">
        <f>$AD8/12</f>
        <v>18.333333333333332</v>
      </c>
      <c r="Z8" s="274"/>
      <c r="AA8" s="233">
        <f>$AD8/12</f>
        <v>18.333333333333332</v>
      </c>
      <c r="AB8" s="274"/>
      <c r="AC8" s="275"/>
      <c r="AD8" s="276">
        <v>220</v>
      </c>
      <c r="AE8" s="277"/>
      <c r="AH8" s="167"/>
      <c r="AI8" s="166"/>
    </row>
    <row r="9" spans="1:35" ht="12.2" customHeight="1" x14ac:dyDescent="0.25">
      <c r="B9" s="203" t="str">
        <f>'Master Staff List'!C8</f>
        <v>Principal Technical Officer</v>
      </c>
      <c r="C9" s="134"/>
      <c r="D9" s="40"/>
      <c r="E9" s="228">
        <f>SUMIF(Design!$C$15:$C$41,$B9,Design!D$15:D$41)</f>
        <v>0</v>
      </c>
      <c r="F9" s="15">
        <f>IFERROR(VLOOKUP($B9,'Master Staff List'!$C$8:$D$57,2,FALSE),0)*E9</f>
        <v>0</v>
      </c>
      <c r="G9" s="228">
        <f>SUMIF(Design!$C$15:$C$41,$B9,Design!E$15:E$41)</f>
        <v>5</v>
      </c>
      <c r="H9" s="15">
        <f>IFERROR(VLOOKUP($B9,'Master Staff List'!$C$8:$D$57,2,FALSE),0)*G9</f>
        <v>2500</v>
      </c>
      <c r="I9" s="228">
        <f>SUMIF(Design!$C$15:$C$41,$B9,Design!F$15:F$41)</f>
        <v>0</v>
      </c>
      <c r="J9" s="15">
        <f>IFERROR(VLOOKUP($B9,'Master Staff List'!$C$8:$D$57,2,FALSE),0)*I9</f>
        <v>0</v>
      </c>
      <c r="K9" s="228">
        <f>SUMIF(Design!$C$15:$C$41,$B9,Design!G$15:G$41)</f>
        <v>0</v>
      </c>
      <c r="L9" s="15">
        <f>IFERROR(VLOOKUP($B9,'Master Staff List'!$C$8:$D$57,2,FALSE),0)*K9</f>
        <v>0</v>
      </c>
      <c r="M9" s="228">
        <f>SUMIF(Design!$C$15:$C$41,$B9,Design!H$15:H$41)</f>
        <v>0</v>
      </c>
      <c r="N9" s="15">
        <f>IFERROR(VLOOKUP($B9,'Master Staff List'!$C$8:$D$57,2,FALSE),0)*M9</f>
        <v>0</v>
      </c>
      <c r="O9" s="228">
        <f>SUMIF(Design!$C$15:$C$41,$B9,Design!I$15:I$41)</f>
        <v>0</v>
      </c>
      <c r="P9" s="15">
        <f>IFERROR(VLOOKUP($B9,'Master Staff List'!$C$8:$D$57,2,FALSE),0)*O9</f>
        <v>0</v>
      </c>
      <c r="Q9" s="228">
        <f>SUMIF(Design!$C$15:$C$41,$B9,Design!J$15:J$41)</f>
        <v>0</v>
      </c>
      <c r="R9" s="15">
        <f>IFERROR(VLOOKUP($B9,'Master Staff List'!$C$8:$D$57,2,FALSE),0)*Q9</f>
        <v>0</v>
      </c>
      <c r="S9" s="228">
        <f>SUMIF(Design!$C$15:$C$41,$B9,Design!K$15:K$41)</f>
        <v>0</v>
      </c>
      <c r="T9" s="15">
        <f>IFERROR(VLOOKUP($B9,'Master Staff List'!$C$8:$D$57,2,FALSE),0)*S9</f>
        <v>0</v>
      </c>
      <c r="U9" s="228">
        <f>SUMIF(Design!$C$15:$C$41,$B9,Design!L$15:L$41)</f>
        <v>0</v>
      </c>
      <c r="V9" s="15">
        <f>IFERROR(VLOOKUP($B9,'Master Staff List'!$C$8:$D$57,2,FALSE),0)*U9</f>
        <v>0</v>
      </c>
      <c r="W9" s="228">
        <f>SUMIF(Design!$C$15:$C$41,$B9,Design!M$15:M$41)</f>
        <v>0</v>
      </c>
      <c r="X9" s="15">
        <f>IFERROR(VLOOKUP($B9,'Master Staff List'!$C$8:$D$57,2,FALSE),0)*W9</f>
        <v>0</v>
      </c>
      <c r="Y9" s="228">
        <f>SUMIF(Design!$C$15:$C$41,$B9,Design!N$15:N$41)</f>
        <v>0</v>
      </c>
      <c r="Z9" s="15">
        <f>IFERROR(VLOOKUP($B9,'Master Staff List'!$C$8:$D$57,2,FALSE),0)*Y9</f>
        <v>0</v>
      </c>
      <c r="AA9" s="228">
        <f>SUMIF(Design!$C$15:$C$41,$B9,Design!O$15:O$41)</f>
        <v>0</v>
      </c>
      <c r="AB9" s="15">
        <f>IFERROR(VLOOKUP($B9,'Master Staff List'!$C$8:$D$57,2,FALSE),0)*AA9</f>
        <v>0</v>
      </c>
      <c r="AC9" s="19">
        <f t="shared" ref="AC9:AC30" si="0">SUM(F9,H9,J9,T9,V9,X9,Z9,AB9,L9,N9,P9,R9)</f>
        <v>2500</v>
      </c>
      <c r="AD9" s="28">
        <f t="shared" ref="AD9:AD30" si="1">SUM(E9,G9,I9,S9,U9,W9,Y9,AA9,K9,M9,O9,Q9)</f>
        <v>5</v>
      </c>
      <c r="AE9" s="29">
        <f>AD9/AD$8</f>
        <v>2.2727272727272728E-2</v>
      </c>
      <c r="AH9" s="168">
        <f>SUM(F9,H9,J9,L9,N9,P9,R9,T9,V9,X9,Z9,AB9)-AC9</f>
        <v>0</v>
      </c>
      <c r="AI9" s="169">
        <f>IF(AND(AD9&gt;0,AC9=0),1,0)</f>
        <v>0</v>
      </c>
    </row>
    <row r="10" spans="1:35" ht="12.2" customHeight="1" x14ac:dyDescent="0.25">
      <c r="A10" s="42"/>
      <c r="B10" s="203" t="str">
        <f>'Master Staff List'!C9</f>
        <v>Senior Technical Officer</v>
      </c>
      <c r="C10" s="134"/>
      <c r="D10" s="40"/>
      <c r="E10" s="228">
        <f>SUMIF(Design!$C$15:$C$41,$B10,Design!D$15:D$41)</f>
        <v>0</v>
      </c>
      <c r="F10" s="15">
        <f>IFERROR(VLOOKUP($B10,'Master Staff List'!$C$8:$D$57,2,FALSE),0)*E10</f>
        <v>0</v>
      </c>
      <c r="G10" s="228">
        <f>SUMIF(Design!$C$15:$C$41,$B10,Design!E$15:E$41)</f>
        <v>5</v>
      </c>
      <c r="H10" s="15">
        <f>IFERROR(VLOOKUP($B10,'Master Staff List'!$C$8:$D$57,2,FALSE),0)*G10</f>
        <v>2000</v>
      </c>
      <c r="I10" s="228">
        <f>SUMIF(Design!$C$15:$C$41,$B10,Design!F$15:F$41)</f>
        <v>0</v>
      </c>
      <c r="J10" s="15">
        <f>IFERROR(VLOOKUP($B10,'Master Staff List'!$C$8:$D$57,2,FALSE),0)*I10</f>
        <v>0</v>
      </c>
      <c r="K10" s="228">
        <f>SUMIF(Design!$C$15:$C$41,$B10,Design!G$15:G$41)</f>
        <v>0</v>
      </c>
      <c r="L10" s="15">
        <f>IFERROR(VLOOKUP($B10,'Master Staff List'!$C$8:$D$57,2,FALSE),0)*K10</f>
        <v>0</v>
      </c>
      <c r="M10" s="228">
        <f>SUMIF(Design!$C$15:$C$41,$B10,Design!H$15:H$41)</f>
        <v>0</v>
      </c>
      <c r="N10" s="15">
        <f>IFERROR(VLOOKUP($B10,'Master Staff List'!$C$8:$D$57,2,FALSE),0)*M10</f>
        <v>0</v>
      </c>
      <c r="O10" s="228">
        <f>SUMIF(Design!$C$15:$C$41,$B10,Design!I$15:I$41)</f>
        <v>0</v>
      </c>
      <c r="P10" s="15">
        <f>IFERROR(VLOOKUP($B10,'Master Staff List'!$C$8:$D$57,2,FALSE),0)*O10</f>
        <v>0</v>
      </c>
      <c r="Q10" s="228">
        <f>SUMIF(Design!$C$15:$C$41,$B10,Design!J$15:J$41)</f>
        <v>0</v>
      </c>
      <c r="R10" s="15">
        <f>IFERROR(VLOOKUP($B10,'Master Staff List'!$C$8:$D$57,2,FALSE),0)*Q10</f>
        <v>0</v>
      </c>
      <c r="S10" s="228">
        <f>SUMIF(Design!$C$15:$C$41,$B10,Design!K$15:K$41)</f>
        <v>0</v>
      </c>
      <c r="T10" s="15">
        <f>IFERROR(VLOOKUP($B10,'Master Staff List'!$C$8:$D$57,2,FALSE),0)*S10</f>
        <v>0</v>
      </c>
      <c r="U10" s="228">
        <f>SUMIF(Design!$C$15:$C$41,$B10,Design!L$15:L$41)</f>
        <v>0</v>
      </c>
      <c r="V10" s="15">
        <f>IFERROR(VLOOKUP($B10,'Master Staff List'!$C$8:$D$57,2,FALSE),0)*U10</f>
        <v>0</v>
      </c>
      <c r="W10" s="228">
        <f>SUMIF(Design!$C$15:$C$41,$B10,Design!M$15:M$41)</f>
        <v>0</v>
      </c>
      <c r="X10" s="15">
        <f>IFERROR(VLOOKUP($B10,'Master Staff List'!$C$8:$D$57,2,FALSE),0)*W10</f>
        <v>0</v>
      </c>
      <c r="Y10" s="228">
        <f>SUMIF(Design!$C$15:$C$41,$B10,Design!N$15:N$41)</f>
        <v>0</v>
      </c>
      <c r="Z10" s="15">
        <f>IFERROR(VLOOKUP($B10,'Master Staff List'!$C$8:$D$57,2,FALSE),0)*Y10</f>
        <v>0</v>
      </c>
      <c r="AA10" s="228">
        <f>SUMIF(Design!$C$15:$C$41,$B10,Design!O$15:O$41)</f>
        <v>0</v>
      </c>
      <c r="AB10" s="15">
        <f>IFERROR(VLOOKUP($B10,'Master Staff List'!$C$8:$D$57,2,FALSE),0)*AA10</f>
        <v>0</v>
      </c>
      <c r="AC10" s="19">
        <f t="shared" si="0"/>
        <v>2000</v>
      </c>
      <c r="AD10" s="28">
        <f t="shared" si="1"/>
        <v>5</v>
      </c>
      <c r="AE10" s="29">
        <f t="shared" ref="AE10:AE37" si="2">AD10/AD$8</f>
        <v>2.2727272727272728E-2</v>
      </c>
      <c r="AH10" s="168">
        <f t="shared" ref="AH10:AH37" si="3">SUM(F10,H10,J10,L10,N10,P10,R10,T10,V10,X10,Z10,AB10)-AC10</f>
        <v>0</v>
      </c>
      <c r="AI10" s="168">
        <f t="shared" ref="AI10:AI37" si="4">IF(AND(AD10&gt;0,AC10=0),1,0)</f>
        <v>0</v>
      </c>
    </row>
    <row r="11" spans="1:35" ht="12.2" customHeight="1" x14ac:dyDescent="0.25">
      <c r="A11" s="42"/>
      <c r="B11" s="203" t="str">
        <f>'Master Staff List'!C10</f>
        <v>Technical Officer</v>
      </c>
      <c r="C11" s="134"/>
      <c r="D11" s="40"/>
      <c r="E11" s="228">
        <f>SUMIF(Design!$C$15:$C$41,$B11,Design!D$15:D$41)</f>
        <v>0</v>
      </c>
      <c r="F11" s="15">
        <f>IFERROR(VLOOKUP($B11,'Master Staff List'!$C$8:$D$57,2,FALSE),0)*E11</f>
        <v>0</v>
      </c>
      <c r="G11" s="228">
        <f>SUMIF(Design!$C$15:$C$41,$B11,Design!E$15:E$41)</f>
        <v>5</v>
      </c>
      <c r="H11" s="15">
        <f>IFERROR(VLOOKUP($B11,'Master Staff List'!$C$8:$D$57,2,FALSE),0)*G11</f>
        <v>1500</v>
      </c>
      <c r="I11" s="228">
        <f>SUMIF(Design!$C$15:$C$41,$B11,Design!F$15:F$41)</f>
        <v>3</v>
      </c>
      <c r="J11" s="15">
        <f>IFERROR(VLOOKUP($B11,'Master Staff List'!$C$8:$D$57,2,FALSE),0)*I11</f>
        <v>900</v>
      </c>
      <c r="K11" s="228">
        <f>SUMIF(Design!$C$15:$C$41,$B11,Design!G$15:G$41)</f>
        <v>0</v>
      </c>
      <c r="L11" s="15">
        <f>IFERROR(VLOOKUP($B11,'Master Staff List'!$C$8:$D$57,2,FALSE),0)*K11</f>
        <v>0</v>
      </c>
      <c r="M11" s="228">
        <f>SUMIF(Design!$C$15:$C$41,$B11,Design!H$15:H$41)</f>
        <v>0</v>
      </c>
      <c r="N11" s="15">
        <f>IFERROR(VLOOKUP($B11,'Master Staff List'!$C$8:$D$57,2,FALSE),0)*M11</f>
        <v>0</v>
      </c>
      <c r="O11" s="228">
        <f>SUMIF(Design!$C$15:$C$41,$B11,Design!I$15:I$41)</f>
        <v>0</v>
      </c>
      <c r="P11" s="15">
        <f>IFERROR(VLOOKUP($B11,'Master Staff List'!$C$8:$D$57,2,FALSE),0)*O11</f>
        <v>0</v>
      </c>
      <c r="Q11" s="228">
        <f>SUMIF(Design!$C$15:$C$41,$B11,Design!J$15:J$41)</f>
        <v>0</v>
      </c>
      <c r="R11" s="15">
        <f>IFERROR(VLOOKUP($B11,'Master Staff List'!$C$8:$D$57,2,FALSE),0)*Q11</f>
        <v>0</v>
      </c>
      <c r="S11" s="228">
        <f>SUMIF(Design!$C$15:$C$41,$B11,Design!K$15:K$41)</f>
        <v>0</v>
      </c>
      <c r="T11" s="15">
        <f>IFERROR(VLOOKUP($B11,'Master Staff List'!$C$8:$D$57,2,FALSE),0)*S11</f>
        <v>0</v>
      </c>
      <c r="U11" s="228">
        <f>SUMIF(Design!$C$15:$C$41,$B11,Design!L$15:L$41)</f>
        <v>0</v>
      </c>
      <c r="V11" s="15">
        <f>IFERROR(VLOOKUP($B11,'Master Staff List'!$C$8:$D$57,2,FALSE),0)*U11</f>
        <v>0</v>
      </c>
      <c r="W11" s="228">
        <f>SUMIF(Design!$C$15:$C$41,$B11,Design!M$15:M$41)</f>
        <v>0</v>
      </c>
      <c r="X11" s="15">
        <f>IFERROR(VLOOKUP($B11,'Master Staff List'!$C$8:$D$57,2,FALSE),0)*W11</f>
        <v>0</v>
      </c>
      <c r="Y11" s="228">
        <f>SUMIF(Design!$C$15:$C$41,$B11,Design!N$15:N$41)</f>
        <v>0</v>
      </c>
      <c r="Z11" s="15">
        <f>IFERROR(VLOOKUP($B11,'Master Staff List'!$C$8:$D$57,2,FALSE),0)*Y11</f>
        <v>0</v>
      </c>
      <c r="AA11" s="228">
        <f>SUMIF(Design!$C$15:$C$41,$B11,Design!O$15:O$41)</f>
        <v>0</v>
      </c>
      <c r="AB11" s="15">
        <f>IFERROR(VLOOKUP($B11,'Master Staff List'!$C$8:$D$57,2,FALSE),0)*AA11</f>
        <v>0</v>
      </c>
      <c r="AC11" s="19">
        <f t="shared" si="0"/>
        <v>2400</v>
      </c>
      <c r="AD11" s="28">
        <f t="shared" si="1"/>
        <v>8</v>
      </c>
      <c r="AE11" s="29">
        <f t="shared" si="2"/>
        <v>3.6363636363636362E-2</v>
      </c>
      <c r="AH11" s="168">
        <f t="shared" si="3"/>
        <v>0</v>
      </c>
      <c r="AI11" s="168">
        <f t="shared" si="4"/>
        <v>0</v>
      </c>
    </row>
    <row r="12" spans="1:35" ht="12.2" customHeight="1" x14ac:dyDescent="0.25">
      <c r="A12" s="42"/>
      <c r="B12" s="203" t="str">
        <f>'Master Staff List'!C11</f>
        <v>Content Expert</v>
      </c>
      <c r="C12" s="134"/>
      <c r="D12" s="40"/>
      <c r="E12" s="228">
        <f>SUMIF(Design!$C$15:$C$41,$B12,Design!D$15:D$41)</f>
        <v>0</v>
      </c>
      <c r="F12" s="15">
        <f>IFERROR(VLOOKUP($B12,'Master Staff List'!$C$8:$D$57,2,FALSE),0)*E12</f>
        <v>0</v>
      </c>
      <c r="G12" s="228">
        <f>SUMIF(Design!$C$15:$C$41,$B12,Design!E$15:E$41)</f>
        <v>0</v>
      </c>
      <c r="H12" s="15">
        <f>IFERROR(VLOOKUP($B12,'Master Staff List'!$C$8:$D$57,2,FALSE),0)*G12</f>
        <v>0</v>
      </c>
      <c r="I12" s="228">
        <f>SUMIF(Design!$C$15:$C$41,$B12,Design!F$15:F$41)</f>
        <v>0</v>
      </c>
      <c r="J12" s="15">
        <f>IFERROR(VLOOKUP($B12,'Master Staff List'!$C$8:$D$57,2,FALSE),0)*I12</f>
        <v>0</v>
      </c>
      <c r="K12" s="228">
        <f>SUMIF(Design!$C$15:$C$41,$B12,Design!G$15:G$41)</f>
        <v>0</v>
      </c>
      <c r="L12" s="15">
        <f>IFERROR(VLOOKUP($B12,'Master Staff List'!$C$8:$D$57,2,FALSE),0)*K12</f>
        <v>0</v>
      </c>
      <c r="M12" s="228">
        <f>SUMIF(Design!$C$15:$C$41,$B12,Design!H$15:H$41)</f>
        <v>0</v>
      </c>
      <c r="N12" s="15">
        <f>IFERROR(VLOOKUP($B12,'Master Staff List'!$C$8:$D$57,2,FALSE),0)*M12</f>
        <v>0</v>
      </c>
      <c r="O12" s="228">
        <f>SUMIF(Design!$C$15:$C$41,$B12,Design!I$15:I$41)</f>
        <v>0</v>
      </c>
      <c r="P12" s="15">
        <f>IFERROR(VLOOKUP($B12,'Master Staff List'!$C$8:$D$57,2,FALSE),0)*O12</f>
        <v>0</v>
      </c>
      <c r="Q12" s="228">
        <f>SUMIF(Design!$C$15:$C$41,$B12,Design!J$15:J$41)</f>
        <v>0</v>
      </c>
      <c r="R12" s="15">
        <f>IFERROR(VLOOKUP($B12,'Master Staff List'!$C$8:$D$57,2,FALSE),0)*Q12</f>
        <v>0</v>
      </c>
      <c r="S12" s="228">
        <f>SUMIF(Design!$C$15:$C$41,$B12,Design!K$15:K$41)</f>
        <v>0</v>
      </c>
      <c r="T12" s="15">
        <f>IFERROR(VLOOKUP($B12,'Master Staff List'!$C$8:$D$57,2,FALSE),0)*S12</f>
        <v>0</v>
      </c>
      <c r="U12" s="228">
        <f>SUMIF(Design!$C$15:$C$41,$B12,Design!L$15:L$41)</f>
        <v>0</v>
      </c>
      <c r="V12" s="15">
        <f>IFERROR(VLOOKUP($B12,'Master Staff List'!$C$8:$D$57,2,FALSE),0)*U12</f>
        <v>0</v>
      </c>
      <c r="W12" s="228">
        <f>SUMIF(Design!$C$15:$C$41,$B12,Design!M$15:M$41)</f>
        <v>0</v>
      </c>
      <c r="X12" s="15">
        <f>IFERROR(VLOOKUP($B12,'Master Staff List'!$C$8:$D$57,2,FALSE),0)*W12</f>
        <v>0</v>
      </c>
      <c r="Y12" s="228">
        <f>SUMIF(Design!$C$15:$C$41,$B12,Design!N$15:N$41)</f>
        <v>0</v>
      </c>
      <c r="Z12" s="15">
        <f>IFERROR(VLOOKUP($B12,'Master Staff List'!$C$8:$D$57,2,FALSE),0)*Y12</f>
        <v>0</v>
      </c>
      <c r="AA12" s="228">
        <f>SUMIF(Design!$C$15:$C$41,$B12,Design!O$15:O$41)</f>
        <v>0</v>
      </c>
      <c r="AB12" s="15">
        <f>IFERROR(VLOOKUP($B12,'Master Staff List'!$C$8:$D$57,2,FALSE),0)*AA12</f>
        <v>0</v>
      </c>
      <c r="AC12" s="19">
        <f t="shared" si="0"/>
        <v>0</v>
      </c>
      <c r="AD12" s="28">
        <f t="shared" si="1"/>
        <v>0</v>
      </c>
      <c r="AE12" s="29">
        <f t="shared" si="2"/>
        <v>0</v>
      </c>
      <c r="AH12" s="168">
        <f t="shared" si="3"/>
        <v>0</v>
      </c>
      <c r="AI12" s="168">
        <f t="shared" si="4"/>
        <v>0</v>
      </c>
    </row>
    <row r="13" spans="1:35" ht="12.2" customHeight="1" x14ac:dyDescent="0.25">
      <c r="A13" s="42"/>
      <c r="B13" s="203" t="str">
        <f>'Master Staff List'!C12</f>
        <v>Vice President</v>
      </c>
      <c r="C13" s="134"/>
      <c r="D13" s="40"/>
      <c r="E13" s="228">
        <f>SUMIF(Design!$C$15:$C$41,$B13,Design!D$15:D$41)</f>
        <v>0</v>
      </c>
      <c r="F13" s="15">
        <f>IFERROR(VLOOKUP($B13,'Master Staff List'!$C$8:$D$57,2,FALSE),0)*E13</f>
        <v>0</v>
      </c>
      <c r="G13" s="228">
        <f>SUMIF(Design!$C$15:$C$41,$B13,Design!E$15:E$41)</f>
        <v>0</v>
      </c>
      <c r="H13" s="15">
        <f>IFERROR(VLOOKUP($B13,'Master Staff List'!$C$8:$D$57,2,FALSE),0)*G13</f>
        <v>0</v>
      </c>
      <c r="I13" s="228">
        <f>SUMIF(Design!$C$15:$C$41,$B13,Design!F$15:F$41)</f>
        <v>0</v>
      </c>
      <c r="J13" s="15">
        <f>IFERROR(VLOOKUP($B13,'Master Staff List'!$C$8:$D$57,2,FALSE),0)*I13</f>
        <v>0</v>
      </c>
      <c r="K13" s="228">
        <f>SUMIF(Design!$C$15:$C$41,$B13,Design!G$15:G$41)</f>
        <v>0</v>
      </c>
      <c r="L13" s="15">
        <f>IFERROR(VLOOKUP($B13,'Master Staff List'!$C$8:$D$57,2,FALSE),0)*K13</f>
        <v>0</v>
      </c>
      <c r="M13" s="228">
        <f>SUMIF(Design!$C$15:$C$41,$B13,Design!H$15:H$41)</f>
        <v>0</v>
      </c>
      <c r="N13" s="15">
        <f>IFERROR(VLOOKUP($B13,'Master Staff List'!$C$8:$D$57,2,FALSE),0)*M13</f>
        <v>0</v>
      </c>
      <c r="O13" s="228">
        <f>SUMIF(Design!$C$15:$C$41,$B13,Design!I$15:I$41)</f>
        <v>0</v>
      </c>
      <c r="P13" s="15">
        <f>IFERROR(VLOOKUP($B13,'Master Staff List'!$C$8:$D$57,2,FALSE),0)*O13</f>
        <v>0</v>
      </c>
      <c r="Q13" s="228">
        <f>SUMIF(Design!$C$15:$C$41,$B13,Design!J$15:J$41)</f>
        <v>0</v>
      </c>
      <c r="R13" s="15">
        <f>IFERROR(VLOOKUP($B13,'Master Staff List'!$C$8:$D$57,2,FALSE),0)*Q13</f>
        <v>0</v>
      </c>
      <c r="S13" s="228">
        <f>SUMIF(Design!$C$15:$C$41,$B13,Design!K$15:K$41)</f>
        <v>0</v>
      </c>
      <c r="T13" s="15">
        <f>IFERROR(VLOOKUP($B13,'Master Staff List'!$C$8:$D$57,2,FALSE),0)*S13</f>
        <v>0</v>
      </c>
      <c r="U13" s="228">
        <f>SUMIF(Design!$C$15:$C$41,$B13,Design!L$15:L$41)</f>
        <v>0</v>
      </c>
      <c r="V13" s="15">
        <f>IFERROR(VLOOKUP($B13,'Master Staff List'!$C$8:$D$57,2,FALSE),0)*U13</f>
        <v>0</v>
      </c>
      <c r="W13" s="228">
        <f>SUMIF(Design!$C$15:$C$41,$B13,Design!M$15:M$41)</f>
        <v>0</v>
      </c>
      <c r="X13" s="15">
        <f>IFERROR(VLOOKUP($B13,'Master Staff List'!$C$8:$D$57,2,FALSE),0)*W13</f>
        <v>0</v>
      </c>
      <c r="Y13" s="228">
        <f>SUMIF(Design!$C$15:$C$41,$B13,Design!N$15:N$41)</f>
        <v>0</v>
      </c>
      <c r="Z13" s="15">
        <f>IFERROR(VLOOKUP($B13,'Master Staff List'!$C$8:$D$57,2,FALSE),0)*Y13</f>
        <v>0</v>
      </c>
      <c r="AA13" s="228">
        <f>SUMIF(Design!$C$15:$C$41,$B13,Design!O$15:O$41)</f>
        <v>0</v>
      </c>
      <c r="AB13" s="15">
        <f>IFERROR(VLOOKUP($B13,'Master Staff List'!$C$8:$D$57,2,FALSE),0)*AA13</f>
        <v>0</v>
      </c>
      <c r="AC13" s="19">
        <f t="shared" si="0"/>
        <v>0</v>
      </c>
      <c r="AD13" s="28">
        <f t="shared" si="1"/>
        <v>0</v>
      </c>
      <c r="AE13" s="29">
        <f t="shared" si="2"/>
        <v>0</v>
      </c>
      <c r="AH13" s="168">
        <f t="shared" si="3"/>
        <v>0</v>
      </c>
      <c r="AI13" s="168">
        <f t="shared" si="4"/>
        <v>0</v>
      </c>
    </row>
    <row r="14" spans="1:35" ht="12.2" customHeight="1" x14ac:dyDescent="0.25">
      <c r="A14" s="42"/>
      <c r="B14" s="203" t="str">
        <f>'Master Staff List'!C13</f>
        <v>Platform Developer</v>
      </c>
      <c r="C14" s="134"/>
      <c r="D14" s="40"/>
      <c r="E14" s="228">
        <f>SUMIF(Design!$C$15:$C$41,$B14,Design!D$15:D$41)</f>
        <v>0</v>
      </c>
      <c r="F14" s="15">
        <f>IFERROR(VLOOKUP($B14,'Master Staff List'!$C$8:$D$57,2,FALSE),0)*E14</f>
        <v>0</v>
      </c>
      <c r="G14" s="228">
        <f>SUMIF(Design!$C$15:$C$41,$B14,Design!E$15:E$41)</f>
        <v>10</v>
      </c>
      <c r="H14" s="15">
        <f>IFERROR(VLOOKUP($B14,'Master Staff List'!$C$8:$D$57,2,FALSE),0)*G14</f>
        <v>4000</v>
      </c>
      <c r="I14" s="228">
        <f>SUMIF(Design!$C$15:$C$41,$B14,Design!F$15:F$41)</f>
        <v>4</v>
      </c>
      <c r="J14" s="15">
        <f>IFERROR(VLOOKUP($B14,'Master Staff List'!$C$8:$D$57,2,FALSE),0)*I14</f>
        <v>1600</v>
      </c>
      <c r="K14" s="228">
        <f>SUMIF(Design!$C$15:$C$41,$B14,Design!G$15:G$41)</f>
        <v>0</v>
      </c>
      <c r="L14" s="15">
        <f>IFERROR(VLOOKUP($B14,'Master Staff List'!$C$8:$D$57,2,FALSE),0)*K14</f>
        <v>0</v>
      </c>
      <c r="M14" s="228">
        <f>SUMIF(Design!$C$15:$C$41,$B14,Design!H$15:H$41)</f>
        <v>0</v>
      </c>
      <c r="N14" s="15">
        <f>IFERROR(VLOOKUP($B14,'Master Staff List'!$C$8:$D$57,2,FALSE),0)*M14</f>
        <v>0</v>
      </c>
      <c r="O14" s="228">
        <f>SUMIF(Design!$C$15:$C$41,$B14,Design!I$15:I$41)</f>
        <v>0</v>
      </c>
      <c r="P14" s="15">
        <f>IFERROR(VLOOKUP($B14,'Master Staff List'!$C$8:$D$57,2,FALSE),0)*O14</f>
        <v>0</v>
      </c>
      <c r="Q14" s="228">
        <f>SUMIF(Design!$C$15:$C$41,$B14,Design!J$15:J$41)</f>
        <v>0</v>
      </c>
      <c r="R14" s="15">
        <f>IFERROR(VLOOKUP($B14,'Master Staff List'!$C$8:$D$57,2,FALSE),0)*Q14</f>
        <v>0</v>
      </c>
      <c r="S14" s="228">
        <f>SUMIF(Design!$C$15:$C$41,$B14,Design!K$15:K$41)</f>
        <v>0</v>
      </c>
      <c r="T14" s="15">
        <f>IFERROR(VLOOKUP($B14,'Master Staff List'!$C$8:$D$57,2,FALSE),0)*S14</f>
        <v>0</v>
      </c>
      <c r="U14" s="228">
        <f>SUMIF(Design!$C$15:$C$41,$B14,Design!L$15:L$41)</f>
        <v>0</v>
      </c>
      <c r="V14" s="15">
        <f>IFERROR(VLOOKUP($B14,'Master Staff List'!$C$8:$D$57,2,FALSE),0)*U14</f>
        <v>0</v>
      </c>
      <c r="W14" s="228">
        <f>SUMIF(Design!$C$15:$C$41,$B14,Design!M$15:M$41)</f>
        <v>0</v>
      </c>
      <c r="X14" s="15">
        <f>IFERROR(VLOOKUP($B14,'Master Staff List'!$C$8:$D$57,2,FALSE),0)*W14</f>
        <v>0</v>
      </c>
      <c r="Y14" s="228">
        <f>SUMIF(Design!$C$15:$C$41,$B14,Design!N$15:N$41)</f>
        <v>0</v>
      </c>
      <c r="Z14" s="15">
        <f>IFERROR(VLOOKUP($B14,'Master Staff List'!$C$8:$D$57,2,FALSE),0)*Y14</f>
        <v>0</v>
      </c>
      <c r="AA14" s="228">
        <f>SUMIF(Design!$C$15:$C$41,$B14,Design!O$15:O$41)</f>
        <v>0</v>
      </c>
      <c r="AB14" s="15">
        <f>IFERROR(VLOOKUP($B14,'Master Staff List'!$C$8:$D$57,2,FALSE),0)*AA14</f>
        <v>0</v>
      </c>
      <c r="AC14" s="19">
        <f t="shared" si="0"/>
        <v>5600</v>
      </c>
      <c r="AD14" s="28">
        <f t="shared" si="1"/>
        <v>14</v>
      </c>
      <c r="AE14" s="29">
        <f t="shared" si="2"/>
        <v>6.363636363636363E-2</v>
      </c>
      <c r="AH14" s="168">
        <f t="shared" si="3"/>
        <v>0</v>
      </c>
      <c r="AI14" s="168">
        <f t="shared" si="4"/>
        <v>0</v>
      </c>
    </row>
    <row r="15" spans="1:35" ht="12.2" customHeight="1" x14ac:dyDescent="0.25">
      <c r="A15" s="42"/>
      <c r="B15" s="203" t="str">
        <f>'Master Staff List'!C14</f>
        <v>TBD Staff Name 7</v>
      </c>
      <c r="C15" s="134"/>
      <c r="D15" s="40"/>
      <c r="E15" s="228">
        <f>SUMIF(Design!$C$15:$C$41,$B15,Design!D$15:D$41)</f>
        <v>0</v>
      </c>
      <c r="F15" s="15">
        <f>IFERROR(VLOOKUP($B15,'Master Staff List'!$C$8:$D$57,2,FALSE),0)*E15</f>
        <v>0</v>
      </c>
      <c r="G15" s="228">
        <f>SUMIF(Design!$C$15:$C$41,$B15,Design!E$15:E$41)</f>
        <v>0</v>
      </c>
      <c r="H15" s="15">
        <f>IFERROR(VLOOKUP($B15,'Master Staff List'!$C$8:$D$57,2,FALSE),0)*G15</f>
        <v>0</v>
      </c>
      <c r="I15" s="228">
        <f>SUMIF(Design!$C$15:$C$41,$B15,Design!F$15:F$41)</f>
        <v>0</v>
      </c>
      <c r="J15" s="15">
        <f>IFERROR(VLOOKUP($B15,'Master Staff List'!$C$8:$D$57,2,FALSE),0)*I15</f>
        <v>0</v>
      </c>
      <c r="K15" s="228">
        <f>SUMIF(Design!$C$15:$C$41,$B15,Design!G$15:G$41)</f>
        <v>0</v>
      </c>
      <c r="L15" s="15">
        <f>IFERROR(VLOOKUP($B15,'Master Staff List'!$C$8:$D$57,2,FALSE),0)*K15</f>
        <v>0</v>
      </c>
      <c r="M15" s="228">
        <f>SUMIF(Design!$C$15:$C$41,$B15,Design!H$15:H$41)</f>
        <v>0</v>
      </c>
      <c r="N15" s="15">
        <f>IFERROR(VLOOKUP($B15,'Master Staff List'!$C$8:$D$57,2,FALSE),0)*M15</f>
        <v>0</v>
      </c>
      <c r="O15" s="228">
        <f>SUMIF(Design!$C$15:$C$41,$B15,Design!I$15:I$41)</f>
        <v>0</v>
      </c>
      <c r="P15" s="15">
        <f>IFERROR(VLOOKUP($B15,'Master Staff List'!$C$8:$D$57,2,FALSE),0)*O15</f>
        <v>0</v>
      </c>
      <c r="Q15" s="228">
        <f>SUMIF(Design!$C$15:$C$41,$B15,Design!J$15:J$41)</f>
        <v>0</v>
      </c>
      <c r="R15" s="15">
        <f>IFERROR(VLOOKUP($B15,'Master Staff List'!$C$8:$D$57,2,FALSE),0)*Q15</f>
        <v>0</v>
      </c>
      <c r="S15" s="228">
        <f>SUMIF(Design!$C$15:$C$41,$B15,Design!K$15:K$41)</f>
        <v>0</v>
      </c>
      <c r="T15" s="15">
        <f>IFERROR(VLOOKUP($B15,'Master Staff List'!$C$8:$D$57,2,FALSE),0)*S15</f>
        <v>0</v>
      </c>
      <c r="U15" s="228">
        <f>SUMIF(Design!$C$15:$C$41,$B15,Design!L$15:L$41)</f>
        <v>0</v>
      </c>
      <c r="V15" s="15">
        <f>IFERROR(VLOOKUP($B15,'Master Staff List'!$C$8:$D$57,2,FALSE),0)*U15</f>
        <v>0</v>
      </c>
      <c r="W15" s="228">
        <f>SUMIF(Design!$C$15:$C$41,$B15,Design!M$15:M$41)</f>
        <v>0</v>
      </c>
      <c r="X15" s="15">
        <f>IFERROR(VLOOKUP($B15,'Master Staff List'!$C$8:$D$57,2,FALSE),0)*W15</f>
        <v>0</v>
      </c>
      <c r="Y15" s="228">
        <f>SUMIF(Design!$C$15:$C$41,$B15,Design!N$15:N$41)</f>
        <v>0</v>
      </c>
      <c r="Z15" s="15">
        <f>IFERROR(VLOOKUP($B15,'Master Staff List'!$C$8:$D$57,2,FALSE),0)*Y15</f>
        <v>0</v>
      </c>
      <c r="AA15" s="228">
        <f>SUMIF(Design!$C$15:$C$41,$B15,Design!O$15:O$41)</f>
        <v>0</v>
      </c>
      <c r="AB15" s="15">
        <f>IFERROR(VLOOKUP($B15,'Master Staff List'!$C$8:$D$57,2,FALSE),0)*AA15</f>
        <v>0</v>
      </c>
      <c r="AC15" s="19">
        <f t="shared" si="0"/>
        <v>0</v>
      </c>
      <c r="AD15" s="28">
        <f t="shared" si="1"/>
        <v>0</v>
      </c>
      <c r="AE15" s="29">
        <f>AD15/AD$8</f>
        <v>0</v>
      </c>
      <c r="AH15" s="168">
        <f t="shared" si="3"/>
        <v>0</v>
      </c>
      <c r="AI15" s="168">
        <f t="shared" si="4"/>
        <v>0</v>
      </c>
    </row>
    <row r="16" spans="1:35" ht="12.2" customHeight="1" x14ac:dyDescent="0.25">
      <c r="A16" s="42"/>
      <c r="B16" s="203" t="str">
        <f>'Master Staff List'!C15</f>
        <v>TBD Staff Name 8</v>
      </c>
      <c r="C16" s="134"/>
      <c r="D16" s="40"/>
      <c r="E16" s="228">
        <f>SUMIF(Design!$C$15:$C$41,$B16,Design!D$15:D$41)</f>
        <v>0</v>
      </c>
      <c r="F16" s="15">
        <f>IFERROR(VLOOKUP($B16,'Master Staff List'!$C$8:$D$57,2,FALSE),0)*E16</f>
        <v>0</v>
      </c>
      <c r="G16" s="228">
        <f>SUMIF(Design!$C$15:$C$41,$B16,Design!E$15:E$41)</f>
        <v>0</v>
      </c>
      <c r="H16" s="15">
        <f>IFERROR(VLOOKUP($B16,'Master Staff List'!$C$8:$D$57,2,FALSE),0)*G16</f>
        <v>0</v>
      </c>
      <c r="I16" s="228">
        <f>SUMIF(Design!$C$15:$C$41,$B16,Design!F$15:F$41)</f>
        <v>0</v>
      </c>
      <c r="J16" s="15">
        <f>IFERROR(VLOOKUP($B16,'Master Staff List'!$C$8:$D$57,2,FALSE),0)*I16</f>
        <v>0</v>
      </c>
      <c r="K16" s="228">
        <f>SUMIF(Design!$C$15:$C$41,$B16,Design!G$15:G$41)</f>
        <v>0</v>
      </c>
      <c r="L16" s="15">
        <f>IFERROR(VLOOKUP($B16,'Master Staff List'!$C$8:$D$57,2,FALSE),0)*K16</f>
        <v>0</v>
      </c>
      <c r="M16" s="228">
        <f>SUMIF(Design!$C$15:$C$41,$B16,Design!H$15:H$41)</f>
        <v>0</v>
      </c>
      <c r="N16" s="15">
        <f>IFERROR(VLOOKUP($B16,'Master Staff List'!$C$8:$D$57,2,FALSE),0)*M16</f>
        <v>0</v>
      </c>
      <c r="O16" s="228">
        <f>SUMIF(Design!$C$15:$C$41,$B16,Design!I$15:I$41)</f>
        <v>0</v>
      </c>
      <c r="P16" s="15">
        <f>IFERROR(VLOOKUP($B16,'Master Staff List'!$C$8:$D$57,2,FALSE),0)*O16</f>
        <v>0</v>
      </c>
      <c r="Q16" s="228">
        <f>SUMIF(Design!$C$15:$C$41,$B16,Design!J$15:J$41)</f>
        <v>0</v>
      </c>
      <c r="R16" s="15">
        <f>IFERROR(VLOOKUP($B16,'Master Staff List'!$C$8:$D$57,2,FALSE),0)*Q16</f>
        <v>0</v>
      </c>
      <c r="S16" s="228">
        <f>SUMIF(Design!$C$15:$C$41,$B16,Design!K$15:K$41)</f>
        <v>0</v>
      </c>
      <c r="T16" s="15">
        <f>IFERROR(VLOOKUP($B16,'Master Staff List'!$C$8:$D$57,2,FALSE),0)*S16</f>
        <v>0</v>
      </c>
      <c r="U16" s="228">
        <f>SUMIF(Design!$C$15:$C$41,$B16,Design!L$15:L$41)</f>
        <v>0</v>
      </c>
      <c r="V16" s="15">
        <f>IFERROR(VLOOKUP($B16,'Master Staff List'!$C$8:$D$57,2,FALSE),0)*U16</f>
        <v>0</v>
      </c>
      <c r="W16" s="228">
        <f>SUMIF(Design!$C$15:$C$41,$B16,Design!M$15:M$41)</f>
        <v>0</v>
      </c>
      <c r="X16" s="15">
        <f>IFERROR(VLOOKUP($B16,'Master Staff List'!$C$8:$D$57,2,FALSE),0)*W16</f>
        <v>0</v>
      </c>
      <c r="Y16" s="228">
        <f>SUMIF(Design!$C$15:$C$41,$B16,Design!N$15:N$41)</f>
        <v>0</v>
      </c>
      <c r="Z16" s="15">
        <f>IFERROR(VLOOKUP($B16,'Master Staff List'!$C$8:$D$57,2,FALSE),0)*Y16</f>
        <v>0</v>
      </c>
      <c r="AA16" s="228">
        <f>SUMIF(Design!$C$15:$C$41,$B16,Design!O$15:O$41)</f>
        <v>0</v>
      </c>
      <c r="AB16" s="15">
        <f>IFERROR(VLOOKUP($B16,'Master Staff List'!$C$8:$D$57,2,FALSE),0)*AA16</f>
        <v>0</v>
      </c>
      <c r="AC16" s="19">
        <f t="shared" si="0"/>
        <v>0</v>
      </c>
      <c r="AD16" s="28">
        <f t="shared" si="1"/>
        <v>0</v>
      </c>
      <c r="AE16" s="29">
        <f t="shared" si="2"/>
        <v>0</v>
      </c>
      <c r="AH16" s="168">
        <f t="shared" si="3"/>
        <v>0</v>
      </c>
      <c r="AI16" s="168">
        <f t="shared" si="4"/>
        <v>0</v>
      </c>
    </row>
    <row r="17" spans="1:35" ht="12.2" customHeight="1" x14ac:dyDescent="0.25">
      <c r="A17" s="42"/>
      <c r="B17" s="203" t="str">
        <f>'Master Staff List'!C16</f>
        <v>TBD Staff Name 9</v>
      </c>
      <c r="C17" s="134"/>
      <c r="D17" s="40"/>
      <c r="E17" s="228">
        <f>SUMIF(Design!$C$15:$C$41,$B17,Design!D$15:D$41)</f>
        <v>0</v>
      </c>
      <c r="F17" s="15">
        <f>IFERROR(VLOOKUP($B17,'Master Staff List'!$C$8:$D$57,2,FALSE),0)*E17</f>
        <v>0</v>
      </c>
      <c r="G17" s="228">
        <f>SUMIF(Design!$C$15:$C$41,$B17,Design!E$15:E$41)</f>
        <v>0</v>
      </c>
      <c r="H17" s="15">
        <f>IFERROR(VLOOKUP($B17,'Master Staff List'!$C$8:$D$57,2,FALSE),0)*G17</f>
        <v>0</v>
      </c>
      <c r="I17" s="228">
        <f>SUMIF(Design!$C$15:$C$41,$B17,Design!F$15:F$41)</f>
        <v>0</v>
      </c>
      <c r="J17" s="15">
        <f>IFERROR(VLOOKUP($B17,'Master Staff List'!$C$8:$D$57,2,FALSE),0)*I17</f>
        <v>0</v>
      </c>
      <c r="K17" s="228">
        <f>SUMIF(Design!$C$15:$C$41,$B17,Design!G$15:G$41)</f>
        <v>0</v>
      </c>
      <c r="L17" s="15">
        <f>IFERROR(VLOOKUP($B17,'Master Staff List'!$C$8:$D$57,2,FALSE),0)*K17</f>
        <v>0</v>
      </c>
      <c r="M17" s="228">
        <f>SUMIF(Design!$C$15:$C$41,$B17,Design!H$15:H$41)</f>
        <v>0</v>
      </c>
      <c r="N17" s="15">
        <f>IFERROR(VLOOKUP($B17,'Master Staff List'!$C$8:$D$57,2,FALSE),0)*M17</f>
        <v>0</v>
      </c>
      <c r="O17" s="228">
        <f>SUMIF(Design!$C$15:$C$41,$B17,Design!I$15:I$41)</f>
        <v>0</v>
      </c>
      <c r="P17" s="15">
        <f>IFERROR(VLOOKUP($B17,'Master Staff List'!$C$8:$D$57,2,FALSE),0)*O17</f>
        <v>0</v>
      </c>
      <c r="Q17" s="228">
        <f>SUMIF(Design!$C$15:$C$41,$B17,Design!J$15:J$41)</f>
        <v>0</v>
      </c>
      <c r="R17" s="15">
        <f>IFERROR(VLOOKUP($B17,'Master Staff List'!$C$8:$D$57,2,FALSE),0)*Q17</f>
        <v>0</v>
      </c>
      <c r="S17" s="228">
        <f>SUMIF(Design!$C$15:$C$41,$B17,Design!K$15:K$41)</f>
        <v>0</v>
      </c>
      <c r="T17" s="15">
        <f>IFERROR(VLOOKUP($B17,'Master Staff List'!$C$8:$D$57,2,FALSE),0)*S17</f>
        <v>0</v>
      </c>
      <c r="U17" s="228">
        <f>SUMIF(Design!$C$15:$C$41,$B17,Design!L$15:L$41)</f>
        <v>0</v>
      </c>
      <c r="V17" s="15">
        <f>IFERROR(VLOOKUP($B17,'Master Staff List'!$C$8:$D$57,2,FALSE),0)*U17</f>
        <v>0</v>
      </c>
      <c r="W17" s="228">
        <f>SUMIF(Design!$C$15:$C$41,$B17,Design!M$15:M$41)</f>
        <v>0</v>
      </c>
      <c r="X17" s="15">
        <f>IFERROR(VLOOKUP($B17,'Master Staff List'!$C$8:$D$57,2,FALSE),0)*W17</f>
        <v>0</v>
      </c>
      <c r="Y17" s="228">
        <f>SUMIF(Design!$C$15:$C$41,$B17,Design!N$15:N$41)</f>
        <v>0</v>
      </c>
      <c r="Z17" s="15">
        <f>IFERROR(VLOOKUP($B17,'Master Staff List'!$C$8:$D$57,2,FALSE),0)*Y17</f>
        <v>0</v>
      </c>
      <c r="AA17" s="228">
        <f>SUMIF(Design!$C$15:$C$41,$B17,Design!O$15:O$41)</f>
        <v>0</v>
      </c>
      <c r="AB17" s="15">
        <f>IFERROR(VLOOKUP($B17,'Master Staff List'!$C$8:$D$57,2,FALSE),0)*AA17</f>
        <v>0</v>
      </c>
      <c r="AC17" s="19">
        <f t="shared" si="0"/>
        <v>0</v>
      </c>
      <c r="AD17" s="28">
        <f t="shared" si="1"/>
        <v>0</v>
      </c>
      <c r="AE17" s="29">
        <f t="shared" si="2"/>
        <v>0</v>
      </c>
      <c r="AH17" s="168">
        <f t="shared" si="3"/>
        <v>0</v>
      </c>
      <c r="AI17" s="168">
        <f t="shared" si="4"/>
        <v>0</v>
      </c>
    </row>
    <row r="18" spans="1:35" ht="12.2" customHeight="1" x14ac:dyDescent="0.25">
      <c r="B18" s="203" t="str">
        <f>'Master Staff List'!C17</f>
        <v>TBD Staff Name 10</v>
      </c>
      <c r="C18" s="134"/>
      <c r="D18" s="40"/>
      <c r="E18" s="228">
        <f>SUMIF(Design!$C$15:$C$41,$B18,Design!D$15:D$41)</f>
        <v>0</v>
      </c>
      <c r="F18" s="15">
        <f>IFERROR(VLOOKUP($B18,'Master Staff List'!$C$8:$D$57,2,FALSE),0)*E18</f>
        <v>0</v>
      </c>
      <c r="G18" s="228">
        <f>SUMIF(Design!$C$15:$C$41,$B18,Design!E$15:E$41)</f>
        <v>0</v>
      </c>
      <c r="H18" s="15">
        <f>IFERROR(VLOOKUP($B18,'Master Staff List'!$C$8:$D$57,2,FALSE),0)*G18</f>
        <v>0</v>
      </c>
      <c r="I18" s="228">
        <f>SUMIF(Design!$C$15:$C$41,$B18,Design!F$15:F$41)</f>
        <v>0</v>
      </c>
      <c r="J18" s="15">
        <f>IFERROR(VLOOKUP($B18,'Master Staff List'!$C$8:$D$57,2,FALSE),0)*I18</f>
        <v>0</v>
      </c>
      <c r="K18" s="228">
        <f>SUMIF(Design!$C$15:$C$41,$B18,Design!G$15:G$41)</f>
        <v>0</v>
      </c>
      <c r="L18" s="15">
        <f>IFERROR(VLOOKUP($B18,'Master Staff List'!$C$8:$D$57,2,FALSE),0)*K18</f>
        <v>0</v>
      </c>
      <c r="M18" s="228">
        <f>SUMIF(Design!$C$15:$C$41,$B18,Design!H$15:H$41)</f>
        <v>0</v>
      </c>
      <c r="N18" s="15">
        <f>IFERROR(VLOOKUP($B18,'Master Staff List'!$C$8:$D$57,2,FALSE),0)*M18</f>
        <v>0</v>
      </c>
      <c r="O18" s="228">
        <f>SUMIF(Design!$C$15:$C$41,$B18,Design!I$15:I$41)</f>
        <v>0</v>
      </c>
      <c r="P18" s="15">
        <f>IFERROR(VLOOKUP($B18,'Master Staff List'!$C$8:$D$57,2,FALSE),0)*O18</f>
        <v>0</v>
      </c>
      <c r="Q18" s="228">
        <f>SUMIF(Design!$C$15:$C$41,$B18,Design!J$15:J$41)</f>
        <v>0</v>
      </c>
      <c r="R18" s="15">
        <f>IFERROR(VLOOKUP($B18,'Master Staff List'!$C$8:$D$57,2,FALSE),0)*Q18</f>
        <v>0</v>
      </c>
      <c r="S18" s="228">
        <f>SUMIF(Design!$C$15:$C$41,$B18,Design!K$15:K$41)</f>
        <v>0</v>
      </c>
      <c r="T18" s="15">
        <f>IFERROR(VLOOKUP($B18,'Master Staff List'!$C$8:$D$57,2,FALSE),0)*S18</f>
        <v>0</v>
      </c>
      <c r="U18" s="228">
        <f>SUMIF(Design!$C$15:$C$41,$B18,Design!L$15:L$41)</f>
        <v>0</v>
      </c>
      <c r="V18" s="15">
        <f>IFERROR(VLOOKUP($B18,'Master Staff List'!$C$8:$D$57,2,FALSE),0)*U18</f>
        <v>0</v>
      </c>
      <c r="W18" s="228">
        <f>SUMIF(Design!$C$15:$C$41,$B18,Design!M$15:M$41)</f>
        <v>0</v>
      </c>
      <c r="X18" s="15">
        <f>IFERROR(VLOOKUP($B18,'Master Staff List'!$C$8:$D$57,2,FALSE),0)*W18</f>
        <v>0</v>
      </c>
      <c r="Y18" s="228">
        <f>SUMIF(Design!$C$15:$C$41,$B18,Design!N$15:N$41)</f>
        <v>0</v>
      </c>
      <c r="Z18" s="15">
        <f>IFERROR(VLOOKUP($B18,'Master Staff List'!$C$8:$D$57,2,FALSE),0)*Y18</f>
        <v>0</v>
      </c>
      <c r="AA18" s="228">
        <f>SUMIF(Design!$C$15:$C$41,$B18,Design!O$15:O$41)</f>
        <v>0</v>
      </c>
      <c r="AB18" s="15">
        <f>IFERROR(VLOOKUP($B18,'Master Staff List'!$C$8:$D$57,2,FALSE),0)*AA18</f>
        <v>0</v>
      </c>
      <c r="AC18" s="19">
        <f t="shared" si="0"/>
        <v>0</v>
      </c>
      <c r="AD18" s="28">
        <f t="shared" si="1"/>
        <v>0</v>
      </c>
      <c r="AE18" s="29">
        <f t="shared" si="2"/>
        <v>0</v>
      </c>
      <c r="AH18" s="168">
        <f t="shared" si="3"/>
        <v>0</v>
      </c>
      <c r="AI18" s="168">
        <f t="shared" si="4"/>
        <v>0</v>
      </c>
    </row>
    <row r="19" spans="1:35" ht="12.2" customHeight="1" x14ac:dyDescent="0.25">
      <c r="B19" s="203" t="str">
        <f>'Master Staff List'!C18</f>
        <v>TBD Staff Name 11</v>
      </c>
      <c r="C19" s="134"/>
      <c r="D19" s="40"/>
      <c r="E19" s="228">
        <f>SUMIF(Design!$C$15:$C$41,$B19,Design!D$15:D$41)</f>
        <v>0</v>
      </c>
      <c r="F19" s="15">
        <f>IFERROR(VLOOKUP($B19,'Master Staff List'!$C$8:$D$57,2,FALSE),0)*E19</f>
        <v>0</v>
      </c>
      <c r="G19" s="228">
        <f>SUMIF(Design!$C$15:$C$41,$B19,Design!E$15:E$41)</f>
        <v>0</v>
      </c>
      <c r="H19" s="15">
        <f>IFERROR(VLOOKUP($B19,'Master Staff List'!$C$8:$D$57,2,FALSE),0)*G19</f>
        <v>0</v>
      </c>
      <c r="I19" s="228">
        <f>SUMIF(Design!$C$15:$C$41,$B19,Design!F$15:F$41)</f>
        <v>0</v>
      </c>
      <c r="J19" s="15">
        <f>IFERROR(VLOOKUP($B19,'Master Staff List'!$C$8:$D$57,2,FALSE),0)*I19</f>
        <v>0</v>
      </c>
      <c r="K19" s="228">
        <f>SUMIF(Design!$C$15:$C$41,$B19,Design!G$15:G$41)</f>
        <v>0</v>
      </c>
      <c r="L19" s="15">
        <f>IFERROR(VLOOKUP($B19,'Master Staff List'!$C$8:$D$57,2,FALSE),0)*K19</f>
        <v>0</v>
      </c>
      <c r="M19" s="228">
        <f>SUMIF(Design!$C$15:$C$41,$B19,Design!H$15:H$41)</f>
        <v>0</v>
      </c>
      <c r="N19" s="15">
        <f>IFERROR(VLOOKUP($B19,'Master Staff List'!$C$8:$D$57,2,FALSE),0)*M19</f>
        <v>0</v>
      </c>
      <c r="O19" s="228">
        <f>SUMIF(Design!$C$15:$C$41,$B19,Design!I$15:I$41)</f>
        <v>0</v>
      </c>
      <c r="P19" s="15">
        <f>IFERROR(VLOOKUP($B19,'Master Staff List'!$C$8:$D$57,2,FALSE),0)*O19</f>
        <v>0</v>
      </c>
      <c r="Q19" s="228">
        <f>SUMIF(Design!$C$15:$C$41,$B19,Design!J$15:J$41)</f>
        <v>0</v>
      </c>
      <c r="R19" s="15">
        <f>IFERROR(VLOOKUP($B19,'Master Staff List'!$C$8:$D$57,2,FALSE),0)*Q19</f>
        <v>0</v>
      </c>
      <c r="S19" s="228">
        <f>SUMIF(Design!$C$15:$C$41,$B19,Design!K$15:K$41)</f>
        <v>0</v>
      </c>
      <c r="T19" s="15">
        <f>IFERROR(VLOOKUP($B19,'Master Staff List'!$C$8:$D$57,2,FALSE),0)*S19</f>
        <v>0</v>
      </c>
      <c r="U19" s="228">
        <f>SUMIF(Design!$C$15:$C$41,$B19,Design!L$15:L$41)</f>
        <v>0</v>
      </c>
      <c r="V19" s="15">
        <f>IFERROR(VLOOKUP($B19,'Master Staff List'!$C$8:$D$57,2,FALSE),0)*U19</f>
        <v>0</v>
      </c>
      <c r="W19" s="228">
        <f>SUMIF(Design!$C$15:$C$41,$B19,Design!M$15:M$41)</f>
        <v>0</v>
      </c>
      <c r="X19" s="15">
        <f>IFERROR(VLOOKUP($B19,'Master Staff List'!$C$8:$D$57,2,FALSE),0)*W19</f>
        <v>0</v>
      </c>
      <c r="Y19" s="228">
        <f>SUMIF(Design!$C$15:$C$41,$B19,Design!N$15:N$41)</f>
        <v>0</v>
      </c>
      <c r="Z19" s="15">
        <f>IFERROR(VLOOKUP($B19,'Master Staff List'!$C$8:$D$57,2,FALSE),0)*Y19</f>
        <v>0</v>
      </c>
      <c r="AA19" s="228">
        <f>SUMIF(Design!$C$15:$C$41,$B19,Design!O$15:O$41)</f>
        <v>0</v>
      </c>
      <c r="AB19" s="15">
        <f>IFERROR(VLOOKUP($B19,'Master Staff List'!$C$8:$D$57,2,FALSE),0)*AA19</f>
        <v>0</v>
      </c>
      <c r="AC19" s="19">
        <f t="shared" si="0"/>
        <v>0</v>
      </c>
      <c r="AD19" s="28">
        <f t="shared" si="1"/>
        <v>0</v>
      </c>
      <c r="AE19" s="29">
        <f t="shared" si="2"/>
        <v>0</v>
      </c>
      <c r="AH19" s="168">
        <f t="shared" si="3"/>
        <v>0</v>
      </c>
      <c r="AI19" s="168">
        <f t="shared" si="4"/>
        <v>0</v>
      </c>
    </row>
    <row r="20" spans="1:35" ht="12.2" customHeight="1" x14ac:dyDescent="0.25">
      <c r="A20" s="42"/>
      <c r="B20" s="203" t="str">
        <f>'Master Staff List'!C19</f>
        <v>TBD Staff Name 12</v>
      </c>
      <c r="C20" s="134"/>
      <c r="D20" s="40"/>
      <c r="E20" s="228">
        <f>SUMIF(Design!$C$15:$C$41,$B20,Design!D$15:D$41)</f>
        <v>0</v>
      </c>
      <c r="F20" s="15">
        <f>IFERROR(VLOOKUP($B20,'Master Staff List'!$C$8:$D$57,2,FALSE),0)*E20</f>
        <v>0</v>
      </c>
      <c r="G20" s="228">
        <f>SUMIF(Design!$C$15:$C$41,$B20,Design!E$15:E$41)</f>
        <v>0</v>
      </c>
      <c r="H20" s="15">
        <f>IFERROR(VLOOKUP($B20,'Master Staff List'!$C$8:$D$57,2,FALSE),0)*G20</f>
        <v>0</v>
      </c>
      <c r="I20" s="228">
        <f>SUMIF(Design!$C$15:$C$41,$B20,Design!F$15:F$41)</f>
        <v>0</v>
      </c>
      <c r="J20" s="15">
        <f>IFERROR(VLOOKUP($B20,'Master Staff List'!$C$8:$D$57,2,FALSE),0)*I20</f>
        <v>0</v>
      </c>
      <c r="K20" s="228">
        <f>SUMIF(Design!$C$15:$C$41,$B20,Design!G$15:G$41)</f>
        <v>0</v>
      </c>
      <c r="L20" s="15">
        <f>IFERROR(VLOOKUP($B20,'Master Staff List'!$C$8:$D$57,2,FALSE),0)*K20</f>
        <v>0</v>
      </c>
      <c r="M20" s="228">
        <f>SUMIF(Design!$C$15:$C$41,$B20,Design!H$15:H$41)</f>
        <v>0</v>
      </c>
      <c r="N20" s="15">
        <f>IFERROR(VLOOKUP($B20,'Master Staff List'!$C$8:$D$57,2,FALSE),0)*M20</f>
        <v>0</v>
      </c>
      <c r="O20" s="228">
        <f>SUMIF(Design!$C$15:$C$41,$B20,Design!I$15:I$41)</f>
        <v>0</v>
      </c>
      <c r="P20" s="15">
        <f>IFERROR(VLOOKUP($B20,'Master Staff List'!$C$8:$D$57,2,FALSE),0)*O20</f>
        <v>0</v>
      </c>
      <c r="Q20" s="228">
        <f>SUMIF(Design!$C$15:$C$41,$B20,Design!J$15:J$41)</f>
        <v>0</v>
      </c>
      <c r="R20" s="15">
        <f>IFERROR(VLOOKUP($B20,'Master Staff List'!$C$8:$D$57,2,FALSE),0)*Q20</f>
        <v>0</v>
      </c>
      <c r="S20" s="228">
        <f>SUMIF(Design!$C$15:$C$41,$B20,Design!K$15:K$41)</f>
        <v>0</v>
      </c>
      <c r="T20" s="15">
        <f>IFERROR(VLOOKUP($B20,'Master Staff List'!$C$8:$D$57,2,FALSE),0)*S20</f>
        <v>0</v>
      </c>
      <c r="U20" s="228">
        <f>SUMIF(Design!$C$15:$C$41,$B20,Design!L$15:L$41)</f>
        <v>0</v>
      </c>
      <c r="V20" s="15">
        <f>IFERROR(VLOOKUP($B20,'Master Staff List'!$C$8:$D$57,2,FALSE),0)*U20</f>
        <v>0</v>
      </c>
      <c r="W20" s="228">
        <f>SUMIF(Design!$C$15:$C$41,$B20,Design!M$15:M$41)</f>
        <v>0</v>
      </c>
      <c r="X20" s="15">
        <f>IFERROR(VLOOKUP($B20,'Master Staff List'!$C$8:$D$57,2,FALSE),0)*W20</f>
        <v>0</v>
      </c>
      <c r="Y20" s="228">
        <f>SUMIF(Design!$C$15:$C$41,$B20,Design!N$15:N$41)</f>
        <v>0</v>
      </c>
      <c r="Z20" s="15">
        <f>IFERROR(VLOOKUP($B20,'Master Staff List'!$C$8:$D$57,2,FALSE),0)*Y20</f>
        <v>0</v>
      </c>
      <c r="AA20" s="228">
        <f>SUMIF(Design!$C$15:$C$41,$B20,Design!O$15:O$41)</f>
        <v>0</v>
      </c>
      <c r="AB20" s="15">
        <f>IFERROR(VLOOKUP($B20,'Master Staff List'!$C$8:$D$57,2,FALSE),0)*AA20</f>
        <v>0</v>
      </c>
      <c r="AC20" s="19">
        <f t="shared" si="0"/>
        <v>0</v>
      </c>
      <c r="AD20" s="28">
        <f t="shared" si="1"/>
        <v>0</v>
      </c>
      <c r="AE20" s="29">
        <f t="shared" si="2"/>
        <v>0</v>
      </c>
      <c r="AH20" s="168">
        <f t="shared" si="3"/>
        <v>0</v>
      </c>
      <c r="AI20" s="168">
        <f t="shared" si="4"/>
        <v>0</v>
      </c>
    </row>
    <row r="21" spans="1:35" ht="12.2" customHeight="1" x14ac:dyDescent="0.25">
      <c r="B21" s="203" t="str">
        <f>'Master Staff List'!C20</f>
        <v>TBD Staff Name 13</v>
      </c>
      <c r="C21" s="134"/>
      <c r="D21" s="40"/>
      <c r="E21" s="228">
        <f>SUMIF(Design!$C$15:$C$41,$B21,Design!D$15:D$41)</f>
        <v>0</v>
      </c>
      <c r="F21" s="15">
        <f>IFERROR(VLOOKUP($B21,'Master Staff List'!$C$8:$D$57,2,FALSE),0)*E21</f>
        <v>0</v>
      </c>
      <c r="G21" s="228">
        <f>SUMIF(Design!$C$15:$C$41,$B21,Design!E$15:E$41)</f>
        <v>0</v>
      </c>
      <c r="H21" s="15">
        <f>IFERROR(VLOOKUP($B21,'Master Staff List'!$C$8:$D$57,2,FALSE),0)*G21</f>
        <v>0</v>
      </c>
      <c r="I21" s="228">
        <f>SUMIF(Design!$C$15:$C$41,$B21,Design!F$15:F$41)</f>
        <v>0</v>
      </c>
      <c r="J21" s="15">
        <f>IFERROR(VLOOKUP($B21,'Master Staff List'!$C$8:$D$57,2,FALSE),0)*I21</f>
        <v>0</v>
      </c>
      <c r="K21" s="228">
        <f>SUMIF(Design!$C$15:$C$41,$B21,Design!G$15:G$41)</f>
        <v>0</v>
      </c>
      <c r="L21" s="15">
        <f>IFERROR(VLOOKUP($B21,'Master Staff List'!$C$8:$D$57,2,FALSE),0)*K21</f>
        <v>0</v>
      </c>
      <c r="M21" s="228">
        <f>SUMIF(Design!$C$15:$C$41,$B21,Design!H$15:H$41)</f>
        <v>0</v>
      </c>
      <c r="N21" s="15">
        <f>IFERROR(VLOOKUP($B21,'Master Staff List'!$C$8:$D$57,2,FALSE),0)*M21</f>
        <v>0</v>
      </c>
      <c r="O21" s="228">
        <f>SUMIF(Design!$C$15:$C$41,$B21,Design!I$15:I$41)</f>
        <v>0</v>
      </c>
      <c r="P21" s="15">
        <f>IFERROR(VLOOKUP($B21,'Master Staff List'!$C$8:$D$57,2,FALSE),0)*O21</f>
        <v>0</v>
      </c>
      <c r="Q21" s="228">
        <f>SUMIF(Design!$C$15:$C$41,$B21,Design!J$15:J$41)</f>
        <v>0</v>
      </c>
      <c r="R21" s="15">
        <f>IFERROR(VLOOKUP($B21,'Master Staff List'!$C$8:$D$57,2,FALSE),0)*Q21</f>
        <v>0</v>
      </c>
      <c r="S21" s="228">
        <f>SUMIF(Design!$C$15:$C$41,$B21,Design!K$15:K$41)</f>
        <v>0</v>
      </c>
      <c r="T21" s="15">
        <f>IFERROR(VLOOKUP($B21,'Master Staff List'!$C$8:$D$57,2,FALSE),0)*S21</f>
        <v>0</v>
      </c>
      <c r="U21" s="228">
        <f>SUMIF(Design!$C$15:$C$41,$B21,Design!L$15:L$41)</f>
        <v>0</v>
      </c>
      <c r="V21" s="15">
        <f>IFERROR(VLOOKUP($B21,'Master Staff List'!$C$8:$D$57,2,FALSE),0)*U21</f>
        <v>0</v>
      </c>
      <c r="W21" s="228">
        <f>SUMIF(Design!$C$15:$C$41,$B21,Design!M$15:M$41)</f>
        <v>0</v>
      </c>
      <c r="X21" s="15">
        <f>IFERROR(VLOOKUP($B21,'Master Staff List'!$C$8:$D$57,2,FALSE),0)*W21</f>
        <v>0</v>
      </c>
      <c r="Y21" s="228">
        <f>SUMIF(Design!$C$15:$C$41,$B21,Design!N$15:N$41)</f>
        <v>0</v>
      </c>
      <c r="Z21" s="15">
        <f>IFERROR(VLOOKUP($B21,'Master Staff List'!$C$8:$D$57,2,FALSE),0)*Y21</f>
        <v>0</v>
      </c>
      <c r="AA21" s="228">
        <f>SUMIF(Design!$C$15:$C$41,$B21,Design!O$15:O$41)</f>
        <v>0</v>
      </c>
      <c r="AB21" s="15">
        <f>IFERROR(VLOOKUP($B21,'Master Staff List'!$C$8:$D$57,2,FALSE),0)*AA21</f>
        <v>0</v>
      </c>
      <c r="AC21" s="19">
        <f t="shared" si="0"/>
        <v>0</v>
      </c>
      <c r="AD21" s="28">
        <f t="shared" si="1"/>
        <v>0</v>
      </c>
      <c r="AE21" s="29">
        <f t="shared" si="2"/>
        <v>0</v>
      </c>
      <c r="AH21" s="168">
        <f t="shared" si="3"/>
        <v>0</v>
      </c>
      <c r="AI21" s="168">
        <f t="shared" si="4"/>
        <v>0</v>
      </c>
    </row>
    <row r="22" spans="1:35" ht="12.2" customHeight="1" x14ac:dyDescent="0.25">
      <c r="A22" s="42"/>
      <c r="B22" s="203" t="str">
        <f>'Master Staff List'!C21</f>
        <v>TBD Staff Name 14</v>
      </c>
      <c r="C22" s="134"/>
      <c r="D22" s="40"/>
      <c r="E22" s="228">
        <f>SUMIF(Design!$C$15:$C$41,$B22,Design!D$15:D$41)</f>
        <v>0</v>
      </c>
      <c r="F22" s="15">
        <f>IFERROR(VLOOKUP($B22,'Master Staff List'!$C$8:$D$57,2,FALSE),0)*E22</f>
        <v>0</v>
      </c>
      <c r="G22" s="228">
        <f>SUMIF(Design!$C$15:$C$41,$B22,Design!E$15:E$41)</f>
        <v>0</v>
      </c>
      <c r="H22" s="15">
        <f>IFERROR(VLOOKUP($B22,'Master Staff List'!$C$8:$D$57,2,FALSE),0)*G22</f>
        <v>0</v>
      </c>
      <c r="I22" s="228">
        <f>SUMIF(Design!$C$15:$C$41,$B22,Design!F$15:F$41)</f>
        <v>0</v>
      </c>
      <c r="J22" s="15">
        <f>IFERROR(VLOOKUP($B22,'Master Staff List'!$C$8:$D$57,2,FALSE),0)*I22</f>
        <v>0</v>
      </c>
      <c r="K22" s="228">
        <f>SUMIF(Design!$C$15:$C$41,$B22,Design!G$15:G$41)</f>
        <v>0</v>
      </c>
      <c r="L22" s="15">
        <f>IFERROR(VLOOKUP($B22,'Master Staff List'!$C$8:$D$57,2,FALSE),0)*K22</f>
        <v>0</v>
      </c>
      <c r="M22" s="228">
        <f>SUMIF(Design!$C$15:$C$41,$B22,Design!H$15:H$41)</f>
        <v>0</v>
      </c>
      <c r="N22" s="15">
        <f>IFERROR(VLOOKUP($B22,'Master Staff List'!$C$8:$D$57,2,FALSE),0)*M22</f>
        <v>0</v>
      </c>
      <c r="O22" s="228">
        <f>SUMIF(Design!$C$15:$C$41,$B22,Design!I$15:I$41)</f>
        <v>0</v>
      </c>
      <c r="P22" s="15">
        <f>IFERROR(VLOOKUP($B22,'Master Staff List'!$C$8:$D$57,2,FALSE),0)*O22</f>
        <v>0</v>
      </c>
      <c r="Q22" s="228">
        <f>SUMIF(Design!$C$15:$C$41,$B22,Design!J$15:J$41)</f>
        <v>0</v>
      </c>
      <c r="R22" s="15">
        <f>IFERROR(VLOOKUP($B22,'Master Staff List'!$C$8:$D$57,2,FALSE),0)*Q22</f>
        <v>0</v>
      </c>
      <c r="S22" s="228">
        <f>SUMIF(Design!$C$15:$C$41,$B22,Design!K$15:K$41)</f>
        <v>0</v>
      </c>
      <c r="T22" s="15">
        <f>IFERROR(VLOOKUP($B22,'Master Staff List'!$C$8:$D$57,2,FALSE),0)*S22</f>
        <v>0</v>
      </c>
      <c r="U22" s="228">
        <f>SUMIF(Design!$C$15:$C$41,$B22,Design!L$15:L$41)</f>
        <v>0</v>
      </c>
      <c r="V22" s="15">
        <f>IFERROR(VLOOKUP($B22,'Master Staff List'!$C$8:$D$57,2,FALSE),0)*U22</f>
        <v>0</v>
      </c>
      <c r="W22" s="228">
        <f>SUMIF(Design!$C$15:$C$41,$B22,Design!M$15:M$41)</f>
        <v>0</v>
      </c>
      <c r="X22" s="15">
        <f>IFERROR(VLOOKUP($B22,'Master Staff List'!$C$8:$D$57,2,FALSE),0)*W22</f>
        <v>0</v>
      </c>
      <c r="Y22" s="228">
        <f>SUMIF(Design!$C$15:$C$41,$B22,Design!N$15:N$41)</f>
        <v>0</v>
      </c>
      <c r="Z22" s="15">
        <f>IFERROR(VLOOKUP($B22,'Master Staff List'!$C$8:$D$57,2,FALSE),0)*Y22</f>
        <v>0</v>
      </c>
      <c r="AA22" s="228">
        <f>SUMIF(Design!$C$15:$C$41,$B22,Design!O$15:O$41)</f>
        <v>0</v>
      </c>
      <c r="AB22" s="15">
        <f>IFERROR(VLOOKUP($B22,'Master Staff List'!$C$8:$D$57,2,FALSE),0)*AA22</f>
        <v>0</v>
      </c>
      <c r="AC22" s="19">
        <f t="shared" si="0"/>
        <v>0</v>
      </c>
      <c r="AD22" s="28">
        <f t="shared" si="1"/>
        <v>0</v>
      </c>
      <c r="AE22" s="29">
        <f t="shared" si="2"/>
        <v>0</v>
      </c>
      <c r="AH22" s="168">
        <f t="shared" si="3"/>
        <v>0</v>
      </c>
      <c r="AI22" s="168">
        <f t="shared" si="4"/>
        <v>0</v>
      </c>
    </row>
    <row r="23" spans="1:35" ht="12.2" customHeight="1" x14ac:dyDescent="0.25">
      <c r="A23" s="42"/>
      <c r="B23" s="203" t="str">
        <f>'Master Staff List'!C22</f>
        <v>TBD Staff Name 15</v>
      </c>
      <c r="C23" s="134"/>
      <c r="D23" s="40"/>
      <c r="E23" s="228">
        <f>SUMIF(Design!$C$15:$C$41,$B23,Design!D$15:D$41)</f>
        <v>0</v>
      </c>
      <c r="F23" s="15">
        <f>IFERROR(VLOOKUP($B23,'Master Staff List'!$C$8:$D$57,2,FALSE),0)*E23</f>
        <v>0</v>
      </c>
      <c r="G23" s="228">
        <f>SUMIF(Design!$C$15:$C$41,$B23,Design!E$15:E$41)</f>
        <v>0</v>
      </c>
      <c r="H23" s="15">
        <f>IFERROR(VLOOKUP($B23,'Master Staff List'!$C$8:$D$57,2,FALSE),0)*G23</f>
        <v>0</v>
      </c>
      <c r="I23" s="228">
        <f>SUMIF(Design!$C$15:$C$41,$B23,Design!F$15:F$41)</f>
        <v>0</v>
      </c>
      <c r="J23" s="15">
        <f>IFERROR(VLOOKUP($B23,'Master Staff List'!$C$8:$D$57,2,FALSE),0)*I23</f>
        <v>0</v>
      </c>
      <c r="K23" s="228">
        <f>SUMIF(Design!$C$15:$C$41,$B23,Design!G$15:G$41)</f>
        <v>0</v>
      </c>
      <c r="L23" s="15">
        <f>IFERROR(VLOOKUP($B23,'Master Staff List'!$C$8:$D$57,2,FALSE),0)*K23</f>
        <v>0</v>
      </c>
      <c r="M23" s="228">
        <f>SUMIF(Design!$C$15:$C$41,$B23,Design!H$15:H$41)</f>
        <v>0</v>
      </c>
      <c r="N23" s="15">
        <f>IFERROR(VLOOKUP($B23,'Master Staff List'!$C$8:$D$57,2,FALSE),0)*M23</f>
        <v>0</v>
      </c>
      <c r="O23" s="228">
        <f>SUMIF(Design!$C$15:$C$41,$B23,Design!I$15:I$41)</f>
        <v>0</v>
      </c>
      <c r="P23" s="15">
        <f>IFERROR(VLOOKUP($B23,'Master Staff List'!$C$8:$D$57,2,FALSE),0)*O23</f>
        <v>0</v>
      </c>
      <c r="Q23" s="228">
        <f>SUMIF(Design!$C$15:$C$41,$B23,Design!J$15:J$41)</f>
        <v>0</v>
      </c>
      <c r="R23" s="15">
        <f>IFERROR(VLOOKUP($B23,'Master Staff List'!$C$8:$D$57,2,FALSE),0)*Q23</f>
        <v>0</v>
      </c>
      <c r="S23" s="228">
        <f>SUMIF(Design!$C$15:$C$41,$B23,Design!K$15:K$41)</f>
        <v>0</v>
      </c>
      <c r="T23" s="15">
        <f>IFERROR(VLOOKUP($B23,'Master Staff List'!$C$8:$D$57,2,FALSE),0)*S23</f>
        <v>0</v>
      </c>
      <c r="U23" s="228">
        <f>SUMIF(Design!$C$15:$C$41,$B23,Design!L$15:L$41)</f>
        <v>0</v>
      </c>
      <c r="V23" s="15">
        <f>IFERROR(VLOOKUP($B23,'Master Staff List'!$C$8:$D$57,2,FALSE),0)*U23</f>
        <v>0</v>
      </c>
      <c r="W23" s="228">
        <f>SUMIF(Design!$C$15:$C$41,$B23,Design!M$15:M$41)</f>
        <v>0</v>
      </c>
      <c r="X23" s="15">
        <f>IFERROR(VLOOKUP($B23,'Master Staff List'!$C$8:$D$57,2,FALSE),0)*W23</f>
        <v>0</v>
      </c>
      <c r="Y23" s="228">
        <f>SUMIF(Design!$C$15:$C$41,$B23,Design!N$15:N$41)</f>
        <v>0</v>
      </c>
      <c r="Z23" s="15">
        <f>IFERROR(VLOOKUP($B23,'Master Staff List'!$C$8:$D$57,2,FALSE),0)*Y23</f>
        <v>0</v>
      </c>
      <c r="AA23" s="228">
        <f>SUMIF(Design!$C$15:$C$41,$B23,Design!O$15:O$41)</f>
        <v>0</v>
      </c>
      <c r="AB23" s="15">
        <f>IFERROR(VLOOKUP($B23,'Master Staff List'!$C$8:$D$57,2,FALSE),0)*AA23</f>
        <v>0</v>
      </c>
      <c r="AC23" s="19">
        <f t="shared" si="0"/>
        <v>0</v>
      </c>
      <c r="AD23" s="28">
        <f t="shared" si="1"/>
        <v>0</v>
      </c>
      <c r="AE23" s="29">
        <f t="shared" si="2"/>
        <v>0</v>
      </c>
      <c r="AH23" s="168">
        <f t="shared" si="3"/>
        <v>0</v>
      </c>
      <c r="AI23" s="168">
        <f t="shared" si="4"/>
        <v>0</v>
      </c>
    </row>
    <row r="24" spans="1:35" ht="12.2" customHeight="1" x14ac:dyDescent="0.25">
      <c r="A24" s="42"/>
      <c r="B24" s="203" t="str">
        <f>'Master Staff List'!C23</f>
        <v>TBD Staff Name 16</v>
      </c>
      <c r="C24" s="134"/>
      <c r="D24" s="40"/>
      <c r="E24" s="228">
        <f>SUMIF(Design!$C$15:$C$41,$B24,Design!D$15:D$41)</f>
        <v>0</v>
      </c>
      <c r="F24" s="15">
        <f>IFERROR(VLOOKUP($B24,'Master Staff List'!$C$8:$D$57,2,FALSE),0)*E24</f>
        <v>0</v>
      </c>
      <c r="G24" s="228">
        <f>SUMIF(Design!$C$15:$C$41,$B24,Design!E$15:E$41)</f>
        <v>0</v>
      </c>
      <c r="H24" s="15">
        <f>IFERROR(VLOOKUP($B24,'Master Staff List'!$C$8:$D$57,2,FALSE),0)*G24</f>
        <v>0</v>
      </c>
      <c r="I24" s="228">
        <f>SUMIF(Design!$C$15:$C$41,$B24,Design!F$15:F$41)</f>
        <v>0</v>
      </c>
      <c r="J24" s="15">
        <f>IFERROR(VLOOKUP($B24,'Master Staff List'!$C$8:$D$57,2,FALSE),0)*I24</f>
        <v>0</v>
      </c>
      <c r="K24" s="228">
        <f>SUMIF(Design!$C$15:$C$41,$B24,Design!G$15:G$41)</f>
        <v>0</v>
      </c>
      <c r="L24" s="15">
        <f>IFERROR(VLOOKUP($B24,'Master Staff List'!$C$8:$D$57,2,FALSE),0)*K24</f>
        <v>0</v>
      </c>
      <c r="M24" s="228">
        <f>SUMIF(Design!$C$15:$C$41,$B24,Design!H$15:H$41)</f>
        <v>0</v>
      </c>
      <c r="N24" s="15">
        <f>IFERROR(VLOOKUP($B24,'Master Staff List'!$C$8:$D$57,2,FALSE),0)*M24</f>
        <v>0</v>
      </c>
      <c r="O24" s="228">
        <f>SUMIF(Design!$C$15:$C$41,$B24,Design!I$15:I$41)</f>
        <v>0</v>
      </c>
      <c r="P24" s="15">
        <f>IFERROR(VLOOKUP($B24,'Master Staff List'!$C$8:$D$57,2,FALSE),0)*O24</f>
        <v>0</v>
      </c>
      <c r="Q24" s="228">
        <f>SUMIF(Design!$C$15:$C$41,$B24,Design!J$15:J$41)</f>
        <v>0</v>
      </c>
      <c r="R24" s="15">
        <f>IFERROR(VLOOKUP($B24,'Master Staff List'!$C$8:$D$57,2,FALSE),0)*Q24</f>
        <v>0</v>
      </c>
      <c r="S24" s="228">
        <f>SUMIF(Design!$C$15:$C$41,$B24,Design!K$15:K$41)</f>
        <v>0</v>
      </c>
      <c r="T24" s="15">
        <f>IFERROR(VLOOKUP($B24,'Master Staff List'!$C$8:$D$57,2,FALSE),0)*S24</f>
        <v>0</v>
      </c>
      <c r="U24" s="228">
        <f>SUMIF(Design!$C$15:$C$41,$B24,Design!L$15:L$41)</f>
        <v>0</v>
      </c>
      <c r="V24" s="15">
        <f>IFERROR(VLOOKUP($B24,'Master Staff List'!$C$8:$D$57,2,FALSE),0)*U24</f>
        <v>0</v>
      </c>
      <c r="W24" s="228">
        <f>SUMIF(Design!$C$15:$C$41,$B24,Design!M$15:M$41)</f>
        <v>0</v>
      </c>
      <c r="X24" s="15">
        <f>IFERROR(VLOOKUP($B24,'Master Staff List'!$C$8:$D$57,2,FALSE),0)*W24</f>
        <v>0</v>
      </c>
      <c r="Y24" s="228">
        <f>SUMIF(Design!$C$15:$C$41,$B24,Design!N$15:N$41)</f>
        <v>0</v>
      </c>
      <c r="Z24" s="15">
        <f>IFERROR(VLOOKUP($B24,'Master Staff List'!$C$8:$D$57,2,FALSE),0)*Y24</f>
        <v>0</v>
      </c>
      <c r="AA24" s="228">
        <f>SUMIF(Design!$C$15:$C$41,$B24,Design!O$15:O$41)</f>
        <v>0</v>
      </c>
      <c r="AB24" s="15">
        <f>IFERROR(VLOOKUP($B24,'Master Staff List'!$C$8:$D$57,2,FALSE),0)*AA24</f>
        <v>0</v>
      </c>
      <c r="AC24" s="19">
        <f t="shared" si="0"/>
        <v>0</v>
      </c>
      <c r="AD24" s="28">
        <f t="shared" si="1"/>
        <v>0</v>
      </c>
      <c r="AE24" s="29">
        <f t="shared" si="2"/>
        <v>0</v>
      </c>
      <c r="AH24" s="168">
        <f t="shared" si="3"/>
        <v>0</v>
      </c>
      <c r="AI24" s="168">
        <f t="shared" si="4"/>
        <v>0</v>
      </c>
    </row>
    <row r="25" spans="1:35" ht="12.2" customHeight="1" x14ac:dyDescent="0.25">
      <c r="B25" s="203" t="str">
        <f>'Master Staff List'!C24</f>
        <v>TBD Staff Name 17</v>
      </c>
      <c r="C25" s="134"/>
      <c r="D25" s="40"/>
      <c r="E25" s="228">
        <f>SUMIF(Design!$C$15:$C$41,$B25,Design!D$15:D$41)</f>
        <v>0</v>
      </c>
      <c r="F25" s="15">
        <f>IFERROR(VLOOKUP($B25,'Master Staff List'!$C$8:$D$57,2,FALSE),0)*E25</f>
        <v>0</v>
      </c>
      <c r="G25" s="228">
        <f>SUMIF(Design!$C$15:$C$41,$B25,Design!E$15:E$41)</f>
        <v>0</v>
      </c>
      <c r="H25" s="15">
        <f>IFERROR(VLOOKUP($B25,'Master Staff List'!$C$8:$D$57,2,FALSE),0)*G25</f>
        <v>0</v>
      </c>
      <c r="I25" s="228">
        <f>SUMIF(Design!$C$15:$C$41,$B25,Design!F$15:F$41)</f>
        <v>0</v>
      </c>
      <c r="J25" s="15">
        <f>IFERROR(VLOOKUP($B25,'Master Staff List'!$C$8:$D$57,2,FALSE),0)*I25</f>
        <v>0</v>
      </c>
      <c r="K25" s="228">
        <f>SUMIF(Design!$C$15:$C$41,$B25,Design!G$15:G$41)</f>
        <v>0</v>
      </c>
      <c r="L25" s="15">
        <f>IFERROR(VLOOKUP($B25,'Master Staff List'!$C$8:$D$57,2,FALSE),0)*K25</f>
        <v>0</v>
      </c>
      <c r="M25" s="228">
        <f>SUMIF(Design!$C$15:$C$41,$B25,Design!H$15:H$41)</f>
        <v>0</v>
      </c>
      <c r="N25" s="15">
        <f>IFERROR(VLOOKUP($B25,'Master Staff List'!$C$8:$D$57,2,FALSE),0)*M25</f>
        <v>0</v>
      </c>
      <c r="O25" s="228">
        <f>SUMIF(Design!$C$15:$C$41,$B25,Design!I$15:I$41)</f>
        <v>0</v>
      </c>
      <c r="P25" s="15">
        <f>IFERROR(VLOOKUP($B25,'Master Staff List'!$C$8:$D$57,2,FALSE),0)*O25</f>
        <v>0</v>
      </c>
      <c r="Q25" s="228">
        <f>SUMIF(Design!$C$15:$C$41,$B25,Design!J$15:J$41)</f>
        <v>0</v>
      </c>
      <c r="R25" s="15">
        <f>IFERROR(VLOOKUP($B25,'Master Staff List'!$C$8:$D$57,2,FALSE),0)*Q25</f>
        <v>0</v>
      </c>
      <c r="S25" s="228">
        <f>SUMIF(Design!$C$15:$C$41,$B25,Design!K$15:K$41)</f>
        <v>0</v>
      </c>
      <c r="T25" s="15">
        <f>IFERROR(VLOOKUP($B25,'Master Staff List'!$C$8:$D$57,2,FALSE),0)*S25</f>
        <v>0</v>
      </c>
      <c r="U25" s="228">
        <f>SUMIF(Design!$C$15:$C$41,$B25,Design!L$15:L$41)</f>
        <v>0</v>
      </c>
      <c r="V25" s="15">
        <f>IFERROR(VLOOKUP($B25,'Master Staff List'!$C$8:$D$57,2,FALSE),0)*U25</f>
        <v>0</v>
      </c>
      <c r="W25" s="228">
        <f>SUMIF(Design!$C$15:$C$41,$B25,Design!M$15:M$41)</f>
        <v>0</v>
      </c>
      <c r="X25" s="15">
        <f>IFERROR(VLOOKUP($B25,'Master Staff List'!$C$8:$D$57,2,FALSE),0)*W25</f>
        <v>0</v>
      </c>
      <c r="Y25" s="228">
        <f>SUMIF(Design!$C$15:$C$41,$B25,Design!N$15:N$41)</f>
        <v>0</v>
      </c>
      <c r="Z25" s="15">
        <f>IFERROR(VLOOKUP($B25,'Master Staff List'!$C$8:$D$57,2,FALSE),0)*Y25</f>
        <v>0</v>
      </c>
      <c r="AA25" s="228">
        <f>SUMIF(Design!$C$15:$C$41,$B25,Design!O$15:O$41)</f>
        <v>0</v>
      </c>
      <c r="AB25" s="15">
        <f>IFERROR(VLOOKUP($B25,'Master Staff List'!$C$8:$D$57,2,FALSE),0)*AA25</f>
        <v>0</v>
      </c>
      <c r="AC25" s="19">
        <f t="shared" si="0"/>
        <v>0</v>
      </c>
      <c r="AD25" s="28">
        <f t="shared" si="1"/>
        <v>0</v>
      </c>
      <c r="AE25" s="29">
        <f t="shared" si="2"/>
        <v>0</v>
      </c>
      <c r="AH25" s="168">
        <f t="shared" si="3"/>
        <v>0</v>
      </c>
      <c r="AI25" s="168">
        <f t="shared" si="4"/>
        <v>0</v>
      </c>
    </row>
    <row r="26" spans="1:35" ht="12.2" customHeight="1" x14ac:dyDescent="0.25">
      <c r="B26" s="203" t="str">
        <f>'Master Staff List'!C25</f>
        <v>TBD Staff Name 18</v>
      </c>
      <c r="C26" s="134"/>
      <c r="D26" s="40"/>
      <c r="E26" s="228">
        <f>SUMIF(Design!$C$15:$C$41,$B26,Design!D$15:D$41)</f>
        <v>0</v>
      </c>
      <c r="F26" s="15">
        <f>IFERROR(VLOOKUP($B26,'Master Staff List'!$C$8:$D$57,2,FALSE),0)*E26</f>
        <v>0</v>
      </c>
      <c r="G26" s="228">
        <f>SUMIF(Design!$C$15:$C$41,$B26,Design!E$15:E$41)</f>
        <v>0</v>
      </c>
      <c r="H26" s="15">
        <f>IFERROR(VLOOKUP($B26,'Master Staff List'!$C$8:$D$57,2,FALSE),0)*G26</f>
        <v>0</v>
      </c>
      <c r="I26" s="228">
        <f>SUMIF(Design!$C$15:$C$41,$B26,Design!F$15:F$41)</f>
        <v>0</v>
      </c>
      <c r="J26" s="15">
        <f>IFERROR(VLOOKUP($B26,'Master Staff List'!$C$8:$D$57,2,FALSE),0)*I26</f>
        <v>0</v>
      </c>
      <c r="K26" s="228">
        <f>SUMIF(Design!$C$15:$C$41,$B26,Design!G$15:G$41)</f>
        <v>0</v>
      </c>
      <c r="L26" s="15">
        <f>IFERROR(VLOOKUP($B26,'Master Staff List'!$C$8:$D$57,2,FALSE),0)*K26</f>
        <v>0</v>
      </c>
      <c r="M26" s="228">
        <f>SUMIF(Design!$C$15:$C$41,$B26,Design!H$15:H$41)</f>
        <v>0</v>
      </c>
      <c r="N26" s="15">
        <f>IFERROR(VLOOKUP($B26,'Master Staff List'!$C$8:$D$57,2,FALSE),0)*M26</f>
        <v>0</v>
      </c>
      <c r="O26" s="228">
        <f>SUMIF(Design!$C$15:$C$41,$B26,Design!I$15:I$41)</f>
        <v>0</v>
      </c>
      <c r="P26" s="15">
        <f>IFERROR(VLOOKUP($B26,'Master Staff List'!$C$8:$D$57,2,FALSE),0)*O26</f>
        <v>0</v>
      </c>
      <c r="Q26" s="228">
        <f>SUMIF(Design!$C$15:$C$41,$B26,Design!J$15:J$41)</f>
        <v>0</v>
      </c>
      <c r="R26" s="15">
        <f>IFERROR(VLOOKUP($B26,'Master Staff List'!$C$8:$D$57,2,FALSE),0)*Q26</f>
        <v>0</v>
      </c>
      <c r="S26" s="228">
        <f>SUMIF(Design!$C$15:$C$41,$B26,Design!K$15:K$41)</f>
        <v>0</v>
      </c>
      <c r="T26" s="15">
        <f>IFERROR(VLOOKUP($B26,'Master Staff List'!$C$8:$D$57,2,FALSE),0)*S26</f>
        <v>0</v>
      </c>
      <c r="U26" s="228">
        <f>SUMIF(Design!$C$15:$C$41,$B26,Design!L$15:L$41)</f>
        <v>0</v>
      </c>
      <c r="V26" s="15">
        <f>IFERROR(VLOOKUP($B26,'Master Staff List'!$C$8:$D$57,2,FALSE),0)*U26</f>
        <v>0</v>
      </c>
      <c r="W26" s="228">
        <f>SUMIF(Design!$C$15:$C$41,$B26,Design!M$15:M$41)</f>
        <v>0</v>
      </c>
      <c r="X26" s="15">
        <f>IFERROR(VLOOKUP($B26,'Master Staff List'!$C$8:$D$57,2,FALSE),0)*W26</f>
        <v>0</v>
      </c>
      <c r="Y26" s="228">
        <f>SUMIF(Design!$C$15:$C$41,$B26,Design!N$15:N$41)</f>
        <v>0</v>
      </c>
      <c r="Z26" s="15">
        <f>IFERROR(VLOOKUP($B26,'Master Staff List'!$C$8:$D$57,2,FALSE),0)*Y26</f>
        <v>0</v>
      </c>
      <c r="AA26" s="228">
        <f>SUMIF(Design!$C$15:$C$41,$B26,Design!O$15:O$41)</f>
        <v>0</v>
      </c>
      <c r="AB26" s="15">
        <f>IFERROR(VLOOKUP($B26,'Master Staff List'!$C$8:$D$57,2,FALSE),0)*AA26</f>
        <v>0</v>
      </c>
      <c r="AC26" s="19">
        <f t="shared" si="0"/>
        <v>0</v>
      </c>
      <c r="AD26" s="28">
        <f t="shared" si="1"/>
        <v>0</v>
      </c>
      <c r="AE26" s="29">
        <f t="shared" si="2"/>
        <v>0</v>
      </c>
      <c r="AH26" s="168">
        <f t="shared" si="3"/>
        <v>0</v>
      </c>
      <c r="AI26" s="168">
        <f t="shared" si="4"/>
        <v>0</v>
      </c>
    </row>
    <row r="27" spans="1:35" ht="12.2" customHeight="1" x14ac:dyDescent="0.25">
      <c r="B27" s="203" t="str">
        <f>'Master Staff List'!C26</f>
        <v>TBD Staff Name 19</v>
      </c>
      <c r="C27" s="134"/>
      <c r="D27" s="40"/>
      <c r="E27" s="228">
        <f>SUMIF(Design!$C$15:$C$41,$B27,Design!D$15:D$41)</f>
        <v>0</v>
      </c>
      <c r="F27" s="15">
        <f>IFERROR(VLOOKUP($B27,'Master Staff List'!$C$8:$D$57,2,FALSE),0)*E27</f>
        <v>0</v>
      </c>
      <c r="G27" s="228">
        <f>SUMIF(Design!$C$15:$C$41,$B27,Design!E$15:E$41)</f>
        <v>0</v>
      </c>
      <c r="H27" s="15">
        <f>IFERROR(VLOOKUP($B27,'Master Staff List'!$C$8:$D$57,2,FALSE),0)*G27</f>
        <v>0</v>
      </c>
      <c r="I27" s="228">
        <f>SUMIF(Design!$C$15:$C$41,$B27,Design!F$15:F$41)</f>
        <v>0</v>
      </c>
      <c r="J27" s="15">
        <f>IFERROR(VLOOKUP($B27,'Master Staff List'!$C$8:$D$57,2,FALSE),0)*I27</f>
        <v>0</v>
      </c>
      <c r="K27" s="228">
        <f>SUMIF(Design!$C$15:$C$41,$B27,Design!G$15:G$41)</f>
        <v>0</v>
      </c>
      <c r="L27" s="15">
        <f>IFERROR(VLOOKUP($B27,'Master Staff List'!$C$8:$D$57,2,FALSE),0)*K27</f>
        <v>0</v>
      </c>
      <c r="M27" s="228">
        <f>SUMIF(Design!$C$15:$C$41,$B27,Design!H$15:H$41)</f>
        <v>0</v>
      </c>
      <c r="N27" s="15">
        <f>IFERROR(VLOOKUP($B27,'Master Staff List'!$C$8:$D$57,2,FALSE),0)*M27</f>
        <v>0</v>
      </c>
      <c r="O27" s="228">
        <f>SUMIF(Design!$C$15:$C$41,$B27,Design!I$15:I$41)</f>
        <v>0</v>
      </c>
      <c r="P27" s="15">
        <f>IFERROR(VLOOKUP($B27,'Master Staff List'!$C$8:$D$57,2,FALSE),0)*O27</f>
        <v>0</v>
      </c>
      <c r="Q27" s="228">
        <f>SUMIF(Design!$C$15:$C$41,$B27,Design!J$15:J$41)</f>
        <v>0</v>
      </c>
      <c r="R27" s="15">
        <f>IFERROR(VLOOKUP($B27,'Master Staff List'!$C$8:$D$57,2,FALSE),0)*Q27</f>
        <v>0</v>
      </c>
      <c r="S27" s="228">
        <f>SUMIF(Design!$C$15:$C$41,$B27,Design!K$15:K$41)</f>
        <v>0</v>
      </c>
      <c r="T27" s="15">
        <f>IFERROR(VLOOKUP($B27,'Master Staff List'!$C$8:$D$57,2,FALSE),0)*S27</f>
        <v>0</v>
      </c>
      <c r="U27" s="228">
        <f>SUMIF(Design!$C$15:$C$41,$B27,Design!L$15:L$41)</f>
        <v>0</v>
      </c>
      <c r="V27" s="15">
        <f>IFERROR(VLOOKUP($B27,'Master Staff List'!$C$8:$D$57,2,FALSE),0)*U27</f>
        <v>0</v>
      </c>
      <c r="W27" s="228">
        <f>SUMIF(Design!$C$15:$C$41,$B27,Design!M$15:M$41)</f>
        <v>0</v>
      </c>
      <c r="X27" s="15">
        <f>IFERROR(VLOOKUP($B27,'Master Staff List'!$C$8:$D$57,2,FALSE),0)*W27</f>
        <v>0</v>
      </c>
      <c r="Y27" s="228">
        <f>SUMIF(Design!$C$15:$C$41,$B27,Design!N$15:N$41)</f>
        <v>0</v>
      </c>
      <c r="Z27" s="15">
        <f>IFERROR(VLOOKUP($B27,'Master Staff List'!$C$8:$D$57,2,FALSE),0)*Y27</f>
        <v>0</v>
      </c>
      <c r="AA27" s="228">
        <f>SUMIF(Design!$C$15:$C$41,$B27,Design!O$15:O$41)</f>
        <v>0</v>
      </c>
      <c r="AB27" s="15">
        <f>IFERROR(VLOOKUP($B27,'Master Staff List'!$C$8:$D$57,2,FALSE),0)*AA27</f>
        <v>0</v>
      </c>
      <c r="AC27" s="19">
        <f t="shared" si="0"/>
        <v>0</v>
      </c>
      <c r="AD27" s="28">
        <f t="shared" si="1"/>
        <v>0</v>
      </c>
      <c r="AE27" s="29">
        <f t="shared" si="2"/>
        <v>0</v>
      </c>
      <c r="AH27" s="168">
        <f t="shared" si="3"/>
        <v>0</v>
      </c>
      <c r="AI27" s="168">
        <f t="shared" si="4"/>
        <v>0</v>
      </c>
    </row>
    <row r="28" spans="1:35" ht="12.2" customHeight="1" x14ac:dyDescent="0.25">
      <c r="A28" s="42"/>
      <c r="B28" s="203" t="str">
        <f>'Master Staff List'!C27</f>
        <v>TBD Staff Name 20</v>
      </c>
      <c r="C28" s="134"/>
      <c r="D28" s="40"/>
      <c r="E28" s="228">
        <f>SUMIF(Design!$C$15:$C$41,$B28,Design!D$15:D$41)</f>
        <v>0</v>
      </c>
      <c r="F28" s="15">
        <f>IFERROR(VLOOKUP($B28,'Master Staff List'!$C$8:$D$57,2,FALSE),0)*E28</f>
        <v>0</v>
      </c>
      <c r="G28" s="228">
        <f>SUMIF(Design!$C$15:$C$41,$B28,Design!E$15:E$41)</f>
        <v>0</v>
      </c>
      <c r="H28" s="15">
        <f>IFERROR(VLOOKUP($B28,'Master Staff List'!$C$8:$D$57,2,FALSE),0)*G28</f>
        <v>0</v>
      </c>
      <c r="I28" s="228">
        <f>SUMIF(Design!$C$15:$C$41,$B28,Design!F$15:F$41)</f>
        <v>0</v>
      </c>
      <c r="J28" s="15">
        <f>IFERROR(VLOOKUP($B28,'Master Staff List'!$C$8:$D$57,2,FALSE),0)*I28</f>
        <v>0</v>
      </c>
      <c r="K28" s="228">
        <f>SUMIF(Design!$C$15:$C$41,$B28,Design!G$15:G$41)</f>
        <v>0</v>
      </c>
      <c r="L28" s="15">
        <f>IFERROR(VLOOKUP($B28,'Master Staff List'!$C$8:$D$57,2,FALSE),0)*K28</f>
        <v>0</v>
      </c>
      <c r="M28" s="228">
        <f>SUMIF(Design!$C$15:$C$41,$B28,Design!H$15:H$41)</f>
        <v>0</v>
      </c>
      <c r="N28" s="15">
        <f>IFERROR(VLOOKUP($B28,'Master Staff List'!$C$8:$D$57,2,FALSE),0)*M28</f>
        <v>0</v>
      </c>
      <c r="O28" s="228">
        <f>SUMIF(Design!$C$15:$C$41,$B28,Design!I$15:I$41)</f>
        <v>0</v>
      </c>
      <c r="P28" s="15">
        <f>IFERROR(VLOOKUP($B28,'Master Staff List'!$C$8:$D$57,2,FALSE),0)*O28</f>
        <v>0</v>
      </c>
      <c r="Q28" s="228">
        <f>SUMIF(Design!$C$15:$C$41,$B28,Design!J$15:J$41)</f>
        <v>0</v>
      </c>
      <c r="R28" s="15">
        <f>IFERROR(VLOOKUP($B28,'Master Staff List'!$C$8:$D$57,2,FALSE),0)*Q28</f>
        <v>0</v>
      </c>
      <c r="S28" s="228">
        <f>SUMIF(Design!$C$15:$C$41,$B28,Design!K$15:K$41)</f>
        <v>0</v>
      </c>
      <c r="T28" s="15">
        <f>IFERROR(VLOOKUP($B28,'Master Staff List'!$C$8:$D$57,2,FALSE),0)*S28</f>
        <v>0</v>
      </c>
      <c r="U28" s="228">
        <f>SUMIF(Design!$C$15:$C$41,$B28,Design!L$15:L$41)</f>
        <v>0</v>
      </c>
      <c r="V28" s="15">
        <f>IFERROR(VLOOKUP($B28,'Master Staff List'!$C$8:$D$57,2,FALSE),0)*U28</f>
        <v>0</v>
      </c>
      <c r="W28" s="228">
        <f>SUMIF(Design!$C$15:$C$41,$B28,Design!M$15:M$41)</f>
        <v>0</v>
      </c>
      <c r="X28" s="15">
        <f>IFERROR(VLOOKUP($B28,'Master Staff List'!$C$8:$D$57,2,FALSE),0)*W28</f>
        <v>0</v>
      </c>
      <c r="Y28" s="228">
        <f>SUMIF(Design!$C$15:$C$41,$B28,Design!N$15:N$41)</f>
        <v>0</v>
      </c>
      <c r="Z28" s="15">
        <f>IFERROR(VLOOKUP($B28,'Master Staff List'!$C$8:$D$57,2,FALSE),0)*Y28</f>
        <v>0</v>
      </c>
      <c r="AA28" s="228">
        <f>SUMIF(Design!$C$15:$C$41,$B28,Design!O$15:O$41)</f>
        <v>0</v>
      </c>
      <c r="AB28" s="15">
        <f>IFERROR(VLOOKUP($B28,'Master Staff List'!$C$8:$D$57,2,FALSE),0)*AA28</f>
        <v>0</v>
      </c>
      <c r="AC28" s="19">
        <f t="shared" si="0"/>
        <v>0</v>
      </c>
      <c r="AD28" s="28">
        <f t="shared" si="1"/>
        <v>0</v>
      </c>
      <c r="AE28" s="29">
        <f t="shared" si="2"/>
        <v>0</v>
      </c>
      <c r="AH28" s="168">
        <f t="shared" si="3"/>
        <v>0</v>
      </c>
      <c r="AI28" s="168">
        <f t="shared" si="4"/>
        <v>0</v>
      </c>
    </row>
    <row r="29" spans="1:35" ht="12.2" customHeight="1" x14ac:dyDescent="0.25">
      <c r="A29" s="42"/>
      <c r="B29" s="203" t="str">
        <f>'Master Staff List'!C28</f>
        <v>TBD Staff Name 21</v>
      </c>
      <c r="C29" s="134"/>
      <c r="D29" s="40"/>
      <c r="E29" s="228">
        <f>SUMIF(Design!$C$15:$C$41,$B29,Design!D$15:D$41)</f>
        <v>0</v>
      </c>
      <c r="F29" s="15">
        <f>IFERROR(VLOOKUP($B29,'Master Staff List'!$C$8:$D$57,2,FALSE),0)*E29</f>
        <v>0</v>
      </c>
      <c r="G29" s="228">
        <f>SUMIF(Design!$C$15:$C$41,$B29,Design!E$15:E$41)</f>
        <v>0</v>
      </c>
      <c r="H29" s="15">
        <f>IFERROR(VLOOKUP($B29,'Master Staff List'!$C$8:$D$57,2,FALSE),0)*G29</f>
        <v>0</v>
      </c>
      <c r="I29" s="228">
        <f>SUMIF(Design!$C$15:$C$41,$B29,Design!F$15:F$41)</f>
        <v>0</v>
      </c>
      <c r="J29" s="15">
        <f>IFERROR(VLOOKUP($B29,'Master Staff List'!$C$8:$D$57,2,FALSE),0)*I29</f>
        <v>0</v>
      </c>
      <c r="K29" s="228">
        <f>SUMIF(Design!$C$15:$C$41,$B29,Design!G$15:G$41)</f>
        <v>0</v>
      </c>
      <c r="L29" s="15">
        <f>IFERROR(VLOOKUP($B29,'Master Staff List'!$C$8:$D$57,2,FALSE),0)*K29</f>
        <v>0</v>
      </c>
      <c r="M29" s="228">
        <f>SUMIF(Design!$C$15:$C$41,$B29,Design!H$15:H$41)</f>
        <v>0</v>
      </c>
      <c r="N29" s="15">
        <f>IFERROR(VLOOKUP($B29,'Master Staff List'!$C$8:$D$57,2,FALSE),0)*M29</f>
        <v>0</v>
      </c>
      <c r="O29" s="228">
        <f>SUMIF(Design!$C$15:$C$41,$B29,Design!I$15:I$41)</f>
        <v>0</v>
      </c>
      <c r="P29" s="15">
        <f>IFERROR(VLOOKUP($B29,'Master Staff List'!$C$8:$D$57,2,FALSE),0)*O29</f>
        <v>0</v>
      </c>
      <c r="Q29" s="228">
        <f>SUMIF(Design!$C$15:$C$41,$B29,Design!J$15:J$41)</f>
        <v>0</v>
      </c>
      <c r="R29" s="15">
        <f>IFERROR(VLOOKUP($B29,'Master Staff List'!$C$8:$D$57,2,FALSE),0)*Q29</f>
        <v>0</v>
      </c>
      <c r="S29" s="228">
        <f>SUMIF(Design!$C$15:$C$41,$B29,Design!K$15:K$41)</f>
        <v>0</v>
      </c>
      <c r="T29" s="15">
        <f>IFERROR(VLOOKUP($B29,'Master Staff List'!$C$8:$D$57,2,FALSE),0)*S29</f>
        <v>0</v>
      </c>
      <c r="U29" s="228">
        <f>SUMIF(Design!$C$15:$C$41,$B29,Design!L$15:L$41)</f>
        <v>0</v>
      </c>
      <c r="V29" s="15">
        <f>IFERROR(VLOOKUP($B29,'Master Staff List'!$C$8:$D$57,2,FALSE),0)*U29</f>
        <v>0</v>
      </c>
      <c r="W29" s="228">
        <f>SUMIF(Design!$C$15:$C$41,$B29,Design!M$15:M$41)</f>
        <v>0</v>
      </c>
      <c r="X29" s="15">
        <f>IFERROR(VLOOKUP($B29,'Master Staff List'!$C$8:$D$57,2,FALSE),0)*W29</f>
        <v>0</v>
      </c>
      <c r="Y29" s="228">
        <f>SUMIF(Design!$C$15:$C$41,$B29,Design!N$15:N$41)</f>
        <v>0</v>
      </c>
      <c r="Z29" s="15">
        <f>IFERROR(VLOOKUP($B29,'Master Staff List'!$C$8:$D$57,2,FALSE),0)*Y29</f>
        <v>0</v>
      </c>
      <c r="AA29" s="228">
        <f>SUMIF(Design!$C$15:$C$41,$B29,Design!O$15:O$41)</f>
        <v>0</v>
      </c>
      <c r="AB29" s="15">
        <f>IFERROR(VLOOKUP($B29,'Master Staff List'!$C$8:$D$57,2,FALSE),0)*AA29</f>
        <v>0</v>
      </c>
      <c r="AC29" s="19">
        <f t="shared" si="0"/>
        <v>0</v>
      </c>
      <c r="AD29" s="28">
        <f t="shared" si="1"/>
        <v>0</v>
      </c>
      <c r="AE29" s="29">
        <f t="shared" si="2"/>
        <v>0</v>
      </c>
      <c r="AH29" s="168">
        <f t="shared" si="3"/>
        <v>0</v>
      </c>
      <c r="AI29" s="168">
        <f t="shared" si="4"/>
        <v>0</v>
      </c>
    </row>
    <row r="30" spans="1:35" ht="12.2" customHeight="1" x14ac:dyDescent="0.25">
      <c r="A30" s="42"/>
      <c r="B30" s="203" t="str">
        <f>'Master Staff List'!C29</f>
        <v>TBD Staff Name 22</v>
      </c>
      <c r="C30" s="134"/>
      <c r="D30" s="40"/>
      <c r="E30" s="228">
        <f>SUMIF(Design!$C$15:$C$41,$B30,Design!D$15:D$41)</f>
        <v>0</v>
      </c>
      <c r="F30" s="15">
        <f>IFERROR(VLOOKUP($B30,'Master Staff List'!$C$8:$D$57,2,FALSE),0)*E30</f>
        <v>0</v>
      </c>
      <c r="G30" s="228">
        <f>SUMIF(Design!$C$15:$C$41,$B30,Design!E$15:E$41)</f>
        <v>0</v>
      </c>
      <c r="H30" s="15">
        <f>IFERROR(VLOOKUP($B30,'Master Staff List'!$C$8:$D$57,2,FALSE),0)*G30</f>
        <v>0</v>
      </c>
      <c r="I30" s="228">
        <f>SUMIF(Design!$C$15:$C$41,$B30,Design!F$15:F$41)</f>
        <v>0</v>
      </c>
      <c r="J30" s="15">
        <f>IFERROR(VLOOKUP($B30,'Master Staff List'!$C$8:$D$57,2,FALSE),0)*I30</f>
        <v>0</v>
      </c>
      <c r="K30" s="228">
        <f>SUMIF(Design!$C$15:$C$41,$B30,Design!G$15:G$41)</f>
        <v>0</v>
      </c>
      <c r="L30" s="15">
        <f>IFERROR(VLOOKUP($B30,'Master Staff List'!$C$8:$D$57,2,FALSE),0)*K30</f>
        <v>0</v>
      </c>
      <c r="M30" s="228">
        <f>SUMIF(Design!$C$15:$C$41,$B30,Design!H$15:H$41)</f>
        <v>0</v>
      </c>
      <c r="N30" s="15">
        <f>IFERROR(VLOOKUP($B30,'Master Staff List'!$C$8:$D$57,2,FALSE),0)*M30</f>
        <v>0</v>
      </c>
      <c r="O30" s="228">
        <f>SUMIF(Design!$C$15:$C$41,$B30,Design!I$15:I$41)</f>
        <v>0</v>
      </c>
      <c r="P30" s="15">
        <f>IFERROR(VLOOKUP($B30,'Master Staff List'!$C$8:$D$57,2,FALSE),0)*O30</f>
        <v>0</v>
      </c>
      <c r="Q30" s="228">
        <f>SUMIF(Design!$C$15:$C$41,$B30,Design!J$15:J$41)</f>
        <v>0</v>
      </c>
      <c r="R30" s="15">
        <f>IFERROR(VLOOKUP($B30,'Master Staff List'!$C$8:$D$57,2,FALSE),0)*Q30</f>
        <v>0</v>
      </c>
      <c r="S30" s="228">
        <f>SUMIF(Design!$C$15:$C$41,$B30,Design!K$15:K$41)</f>
        <v>0</v>
      </c>
      <c r="T30" s="15">
        <f>IFERROR(VLOOKUP($B30,'Master Staff List'!$C$8:$D$57,2,FALSE),0)*S30</f>
        <v>0</v>
      </c>
      <c r="U30" s="228">
        <f>SUMIF(Design!$C$15:$C$41,$B30,Design!L$15:L$41)</f>
        <v>0</v>
      </c>
      <c r="V30" s="15">
        <f>IFERROR(VLOOKUP($B30,'Master Staff List'!$C$8:$D$57,2,FALSE),0)*U30</f>
        <v>0</v>
      </c>
      <c r="W30" s="228">
        <f>SUMIF(Design!$C$15:$C$41,$B30,Design!M$15:M$41)</f>
        <v>0</v>
      </c>
      <c r="X30" s="15">
        <f>IFERROR(VLOOKUP($B30,'Master Staff List'!$C$8:$D$57,2,FALSE),0)*W30</f>
        <v>0</v>
      </c>
      <c r="Y30" s="228">
        <f>SUMIF(Design!$C$15:$C$41,$B30,Design!N$15:N$41)</f>
        <v>0</v>
      </c>
      <c r="Z30" s="15">
        <f>IFERROR(VLOOKUP($B30,'Master Staff List'!$C$8:$D$57,2,FALSE),0)*Y30</f>
        <v>0</v>
      </c>
      <c r="AA30" s="228">
        <f>SUMIF(Design!$C$15:$C$41,$B30,Design!O$15:O$41)</f>
        <v>0</v>
      </c>
      <c r="AB30" s="15">
        <f>IFERROR(VLOOKUP($B30,'Master Staff List'!$C$8:$D$57,2,FALSE),0)*AA30</f>
        <v>0</v>
      </c>
      <c r="AC30" s="19">
        <f t="shared" si="0"/>
        <v>0</v>
      </c>
      <c r="AD30" s="28">
        <f t="shared" si="1"/>
        <v>0</v>
      </c>
      <c r="AE30" s="29">
        <f t="shared" si="2"/>
        <v>0</v>
      </c>
      <c r="AH30" s="168">
        <f t="shared" si="3"/>
        <v>0</v>
      </c>
      <c r="AI30" s="168">
        <f t="shared" si="4"/>
        <v>0</v>
      </c>
    </row>
    <row r="31" spans="1:35" ht="12.2" customHeight="1" x14ac:dyDescent="0.25">
      <c r="A31" s="42"/>
      <c r="B31" s="203" t="str">
        <f>'Master Staff List'!C30</f>
        <v>TBD Staff Name 23</v>
      </c>
      <c r="C31" s="134"/>
      <c r="D31" s="40"/>
      <c r="E31" s="228">
        <f>SUMIF(Design!$C$15:$C$41,$B31,Design!D$15:D$41)</f>
        <v>0</v>
      </c>
      <c r="F31" s="15">
        <f>IFERROR(VLOOKUP($B31,'Master Staff List'!$C$8:$D$57,2,FALSE),0)*E31</f>
        <v>0</v>
      </c>
      <c r="G31" s="228">
        <f>SUMIF(Design!$C$15:$C$41,$B31,Design!E$15:E$41)</f>
        <v>0</v>
      </c>
      <c r="H31" s="15">
        <f>IFERROR(VLOOKUP($B31,'Master Staff List'!$C$8:$D$57,2,FALSE),0)*G31</f>
        <v>0</v>
      </c>
      <c r="I31" s="228">
        <f>SUMIF(Design!$C$15:$C$41,$B31,Design!F$15:F$41)</f>
        <v>0</v>
      </c>
      <c r="J31" s="15">
        <f>IFERROR(VLOOKUP($B31,'Master Staff List'!$C$8:$D$57,2,FALSE),0)*I31</f>
        <v>0</v>
      </c>
      <c r="K31" s="228">
        <f>SUMIF(Design!$C$15:$C$41,$B31,Design!G$15:G$41)</f>
        <v>0</v>
      </c>
      <c r="L31" s="15">
        <f>IFERROR(VLOOKUP($B31,'Master Staff List'!$C$8:$D$57,2,FALSE),0)*K31</f>
        <v>0</v>
      </c>
      <c r="M31" s="228">
        <f>SUMIF(Design!$C$15:$C$41,$B31,Design!H$15:H$41)</f>
        <v>0</v>
      </c>
      <c r="N31" s="15">
        <f>IFERROR(VLOOKUP($B31,'Master Staff List'!$C$8:$D$57,2,FALSE),0)*M31</f>
        <v>0</v>
      </c>
      <c r="O31" s="228">
        <f>SUMIF(Design!$C$15:$C$41,$B31,Design!I$15:I$41)</f>
        <v>0</v>
      </c>
      <c r="P31" s="15">
        <f>IFERROR(VLOOKUP($B31,'Master Staff List'!$C$8:$D$57,2,FALSE),0)*O31</f>
        <v>0</v>
      </c>
      <c r="Q31" s="228">
        <f>SUMIF(Design!$C$15:$C$41,$B31,Design!J$15:J$41)</f>
        <v>0</v>
      </c>
      <c r="R31" s="15">
        <f>IFERROR(VLOOKUP($B31,'Master Staff List'!$C$8:$D$57,2,FALSE),0)*Q31</f>
        <v>0</v>
      </c>
      <c r="S31" s="228">
        <f>SUMIF(Design!$C$15:$C$41,$B31,Design!K$15:K$41)</f>
        <v>0</v>
      </c>
      <c r="T31" s="15">
        <f>IFERROR(VLOOKUP($B31,'Master Staff List'!$C$8:$D$57,2,FALSE),0)*S31</f>
        <v>0</v>
      </c>
      <c r="U31" s="228">
        <f>SUMIF(Design!$C$15:$C$41,$B31,Design!L$15:L$41)</f>
        <v>0</v>
      </c>
      <c r="V31" s="15">
        <f>IFERROR(VLOOKUP($B31,'Master Staff List'!$C$8:$D$57,2,FALSE),0)*U31</f>
        <v>0</v>
      </c>
      <c r="W31" s="228">
        <f>SUMIF(Design!$C$15:$C$41,$B31,Design!M$15:M$41)</f>
        <v>0</v>
      </c>
      <c r="X31" s="15">
        <f>IFERROR(VLOOKUP($B31,'Master Staff List'!$C$8:$D$57,2,FALSE),0)*W31</f>
        <v>0</v>
      </c>
      <c r="Y31" s="228">
        <f>SUMIF(Design!$C$15:$C$41,$B31,Design!N$15:N$41)</f>
        <v>0</v>
      </c>
      <c r="Z31" s="15">
        <f>IFERROR(VLOOKUP($B31,'Master Staff List'!$C$8:$D$57,2,FALSE),0)*Y31</f>
        <v>0</v>
      </c>
      <c r="AA31" s="228">
        <f>SUMIF(Design!$C$15:$C$41,$B31,Design!O$15:O$41)</f>
        <v>0</v>
      </c>
      <c r="AB31" s="15">
        <f>IFERROR(VLOOKUP($B31,'Master Staff List'!$C$8:$D$57,2,FALSE),0)*AA31</f>
        <v>0</v>
      </c>
      <c r="AC31" s="19">
        <f t="shared" ref="AC31:AC36" si="5">SUM(F31,H31,J31,T31,V31,X31,Z31,AB31,L31,N31,P31,R31)</f>
        <v>0</v>
      </c>
      <c r="AD31" s="28">
        <f t="shared" ref="AD31:AD36" si="6">SUM(E31,G31,I31,S31,U31,W31,Y31,AA31,K31,M31,O31,Q31)</f>
        <v>0</v>
      </c>
      <c r="AE31" s="29">
        <f t="shared" si="2"/>
        <v>0</v>
      </c>
      <c r="AH31" s="168">
        <f t="shared" si="3"/>
        <v>0</v>
      </c>
      <c r="AI31" s="168">
        <f t="shared" si="4"/>
        <v>0</v>
      </c>
    </row>
    <row r="32" spans="1:35" ht="12" customHeight="1" x14ac:dyDescent="0.25">
      <c r="A32" s="42"/>
      <c r="B32" s="203" t="str">
        <f>'Master Staff List'!C31</f>
        <v>TBD Staff Name 24</v>
      </c>
      <c r="C32" s="134"/>
      <c r="D32" s="40"/>
      <c r="E32" s="228">
        <f>SUMIF(Design!$C$15:$C$41,$B32,Design!D$15:D$41)</f>
        <v>0</v>
      </c>
      <c r="F32" s="15">
        <f>IFERROR(VLOOKUP($B32,'Master Staff List'!$C$8:$D$57,2,FALSE),0)*E32</f>
        <v>0</v>
      </c>
      <c r="G32" s="228">
        <f>SUMIF(Design!$C$15:$C$41,$B32,Design!E$15:E$41)</f>
        <v>0</v>
      </c>
      <c r="H32" s="15">
        <f>IFERROR(VLOOKUP($B32,'Master Staff List'!$C$8:$D$57,2,FALSE),0)*G32</f>
        <v>0</v>
      </c>
      <c r="I32" s="228">
        <f>SUMIF(Design!$C$15:$C$41,$B32,Design!F$15:F$41)</f>
        <v>0</v>
      </c>
      <c r="J32" s="15">
        <f>IFERROR(VLOOKUP($B32,'Master Staff List'!$C$8:$D$57,2,FALSE),0)*I32</f>
        <v>0</v>
      </c>
      <c r="K32" s="228">
        <f>SUMIF(Design!$C$15:$C$41,$B32,Design!G$15:G$41)</f>
        <v>0</v>
      </c>
      <c r="L32" s="15">
        <f>IFERROR(VLOOKUP($B32,'Master Staff List'!$C$8:$D$57,2,FALSE),0)*K32</f>
        <v>0</v>
      </c>
      <c r="M32" s="228">
        <f>SUMIF(Design!$C$15:$C$41,$B32,Design!H$15:H$41)</f>
        <v>0</v>
      </c>
      <c r="N32" s="15">
        <f>IFERROR(VLOOKUP($B32,'Master Staff List'!$C$8:$D$57,2,FALSE),0)*M32</f>
        <v>0</v>
      </c>
      <c r="O32" s="228">
        <f>SUMIF(Design!$C$15:$C$41,$B32,Design!I$15:I$41)</f>
        <v>0</v>
      </c>
      <c r="P32" s="15">
        <f>IFERROR(VLOOKUP($B32,'Master Staff List'!$C$8:$D$57,2,FALSE),0)*O32</f>
        <v>0</v>
      </c>
      <c r="Q32" s="228">
        <f>SUMIF(Design!$C$15:$C$41,$B32,Design!J$15:J$41)</f>
        <v>0</v>
      </c>
      <c r="R32" s="15">
        <f>IFERROR(VLOOKUP($B32,'Master Staff List'!$C$8:$D$57,2,FALSE),0)*Q32</f>
        <v>0</v>
      </c>
      <c r="S32" s="228">
        <f>SUMIF(Design!$C$15:$C$41,$B32,Design!K$15:K$41)</f>
        <v>0</v>
      </c>
      <c r="T32" s="15">
        <f>IFERROR(VLOOKUP($B32,'Master Staff List'!$C$8:$D$57,2,FALSE),0)*S32</f>
        <v>0</v>
      </c>
      <c r="U32" s="228">
        <f>SUMIF(Design!$C$15:$C$41,$B32,Design!L$15:L$41)</f>
        <v>0</v>
      </c>
      <c r="V32" s="15">
        <f>IFERROR(VLOOKUP($B32,'Master Staff List'!$C$8:$D$57,2,FALSE),0)*U32</f>
        <v>0</v>
      </c>
      <c r="W32" s="228">
        <f>SUMIF(Design!$C$15:$C$41,$B32,Design!M$15:M$41)</f>
        <v>0</v>
      </c>
      <c r="X32" s="15">
        <f>IFERROR(VLOOKUP($B32,'Master Staff List'!$C$8:$D$57,2,FALSE),0)*W32</f>
        <v>0</v>
      </c>
      <c r="Y32" s="228">
        <f>SUMIF(Design!$C$15:$C$41,$B32,Design!N$15:N$41)</f>
        <v>0</v>
      </c>
      <c r="Z32" s="15">
        <f>IFERROR(VLOOKUP($B32,'Master Staff List'!$C$8:$D$57,2,FALSE),0)*Y32</f>
        <v>0</v>
      </c>
      <c r="AA32" s="228">
        <f>SUMIF(Design!$C$15:$C$41,$B32,Design!O$15:O$41)</f>
        <v>0</v>
      </c>
      <c r="AB32" s="15">
        <f>IFERROR(VLOOKUP($B32,'Master Staff List'!$C$8:$D$57,2,FALSE),0)*AA32</f>
        <v>0</v>
      </c>
      <c r="AC32" s="19">
        <f t="shared" si="5"/>
        <v>0</v>
      </c>
      <c r="AD32" s="28">
        <f t="shared" si="6"/>
        <v>0</v>
      </c>
      <c r="AE32" s="29">
        <f t="shared" si="2"/>
        <v>0</v>
      </c>
      <c r="AH32" s="168">
        <f t="shared" si="3"/>
        <v>0</v>
      </c>
      <c r="AI32" s="168">
        <f t="shared" si="4"/>
        <v>0</v>
      </c>
    </row>
    <row r="33" spans="1:35" ht="12.2" customHeight="1" x14ac:dyDescent="0.25">
      <c r="A33" s="42"/>
      <c r="B33" s="203" t="str">
        <f>'Master Staff List'!C32</f>
        <v>TBD Staff Name 25</v>
      </c>
      <c r="C33" s="134"/>
      <c r="D33" s="40"/>
      <c r="E33" s="228">
        <f>SUMIF(Design!$C$15:$C$41,$B33,Design!D$15:D$41)</f>
        <v>0</v>
      </c>
      <c r="F33" s="15">
        <f>IFERROR(VLOOKUP($B33,'Master Staff List'!$C$8:$D$57,2,FALSE),0)*E33</f>
        <v>0</v>
      </c>
      <c r="G33" s="228">
        <f>SUMIF(Design!$C$15:$C$41,$B33,Design!E$15:E$41)</f>
        <v>0</v>
      </c>
      <c r="H33" s="15">
        <f>IFERROR(VLOOKUP($B33,'Master Staff List'!$C$8:$D$57,2,FALSE),0)*G33</f>
        <v>0</v>
      </c>
      <c r="I33" s="228">
        <f>SUMIF(Design!$C$15:$C$41,$B33,Design!F$15:F$41)</f>
        <v>0</v>
      </c>
      <c r="J33" s="15">
        <f>IFERROR(VLOOKUP($B33,'Master Staff List'!$C$8:$D$57,2,FALSE),0)*I33</f>
        <v>0</v>
      </c>
      <c r="K33" s="228">
        <f>SUMIF(Design!$C$15:$C$41,$B33,Design!G$15:G$41)</f>
        <v>0</v>
      </c>
      <c r="L33" s="15">
        <f>IFERROR(VLOOKUP($B33,'Master Staff List'!$C$8:$D$57,2,FALSE),0)*K33</f>
        <v>0</v>
      </c>
      <c r="M33" s="228">
        <f>SUMIF(Design!$C$15:$C$41,$B33,Design!H$15:H$41)</f>
        <v>0</v>
      </c>
      <c r="N33" s="15">
        <f>IFERROR(VLOOKUP($B33,'Master Staff List'!$C$8:$D$57,2,FALSE),0)*M33</f>
        <v>0</v>
      </c>
      <c r="O33" s="228">
        <f>SUMIF(Design!$C$15:$C$41,$B33,Design!I$15:I$41)</f>
        <v>0</v>
      </c>
      <c r="P33" s="15">
        <f>IFERROR(VLOOKUP($B33,'Master Staff List'!$C$8:$D$57,2,FALSE),0)*O33</f>
        <v>0</v>
      </c>
      <c r="Q33" s="228">
        <f>SUMIF(Design!$C$15:$C$41,$B33,Design!J$15:J$41)</f>
        <v>0</v>
      </c>
      <c r="R33" s="15">
        <f>IFERROR(VLOOKUP($B33,'Master Staff List'!$C$8:$D$57,2,FALSE),0)*Q33</f>
        <v>0</v>
      </c>
      <c r="S33" s="228">
        <f>SUMIF(Design!$C$15:$C$41,$B33,Design!K$15:K$41)</f>
        <v>0</v>
      </c>
      <c r="T33" s="15">
        <f>IFERROR(VLOOKUP($B33,'Master Staff List'!$C$8:$D$57,2,FALSE),0)*S33</f>
        <v>0</v>
      </c>
      <c r="U33" s="228">
        <f>SUMIF(Design!$C$15:$C$41,$B33,Design!L$15:L$41)</f>
        <v>0</v>
      </c>
      <c r="V33" s="15">
        <f>IFERROR(VLOOKUP($B33,'Master Staff List'!$C$8:$D$57,2,FALSE),0)*U33</f>
        <v>0</v>
      </c>
      <c r="W33" s="228">
        <f>SUMIF(Design!$C$15:$C$41,$B33,Design!M$15:M$41)</f>
        <v>0</v>
      </c>
      <c r="X33" s="15">
        <f>IFERROR(VLOOKUP($B33,'Master Staff List'!$C$8:$D$57,2,FALSE),0)*W33</f>
        <v>0</v>
      </c>
      <c r="Y33" s="228">
        <f>SUMIF(Design!$C$15:$C$41,$B33,Design!N$15:N$41)</f>
        <v>0</v>
      </c>
      <c r="Z33" s="15">
        <f>IFERROR(VLOOKUP($B33,'Master Staff List'!$C$8:$D$57,2,FALSE),0)*Y33</f>
        <v>0</v>
      </c>
      <c r="AA33" s="228">
        <f>SUMIF(Design!$C$15:$C$41,$B33,Design!O$15:O$41)</f>
        <v>0</v>
      </c>
      <c r="AB33" s="15">
        <f>IFERROR(VLOOKUP($B33,'Master Staff List'!$C$8:$D$57,2,FALSE),0)*AA33</f>
        <v>0</v>
      </c>
      <c r="AC33" s="19">
        <f t="shared" si="5"/>
        <v>0</v>
      </c>
      <c r="AD33" s="28">
        <f t="shared" si="6"/>
        <v>0</v>
      </c>
      <c r="AE33" s="29">
        <f t="shared" si="2"/>
        <v>0</v>
      </c>
      <c r="AH33" s="168">
        <f t="shared" si="3"/>
        <v>0</v>
      </c>
      <c r="AI33" s="168">
        <f t="shared" si="4"/>
        <v>0</v>
      </c>
    </row>
    <row r="34" spans="1:35" ht="12.2" customHeight="1" x14ac:dyDescent="0.25">
      <c r="A34" s="42"/>
      <c r="B34" s="203" t="str">
        <f>'Master Staff List'!C33</f>
        <v>TBD Staff Name 26</v>
      </c>
      <c r="C34" s="134"/>
      <c r="D34" s="40"/>
      <c r="E34" s="228">
        <f>SUMIF(Design!$C$15:$C$41,$B34,Design!D$15:D$41)</f>
        <v>0</v>
      </c>
      <c r="F34" s="15">
        <f>IFERROR(VLOOKUP($B34,'Master Staff List'!$C$8:$D$57,2,FALSE),0)*E34</f>
        <v>0</v>
      </c>
      <c r="G34" s="228">
        <f>SUMIF(Design!$C$15:$C$41,$B34,Design!E$15:E$41)</f>
        <v>0</v>
      </c>
      <c r="H34" s="15">
        <f>IFERROR(VLOOKUP($B34,'Master Staff List'!$C$8:$D$57,2,FALSE),0)*G34</f>
        <v>0</v>
      </c>
      <c r="I34" s="228">
        <f>SUMIF(Design!$C$15:$C$41,$B34,Design!F$15:F$41)</f>
        <v>0</v>
      </c>
      <c r="J34" s="15">
        <f>IFERROR(VLOOKUP($B34,'Master Staff List'!$C$8:$D$57,2,FALSE),0)*I34</f>
        <v>0</v>
      </c>
      <c r="K34" s="228">
        <f>SUMIF(Design!$C$15:$C$41,$B34,Design!G$15:G$41)</f>
        <v>0</v>
      </c>
      <c r="L34" s="15">
        <f>IFERROR(VLOOKUP($B34,'Master Staff List'!$C$8:$D$57,2,FALSE),0)*K34</f>
        <v>0</v>
      </c>
      <c r="M34" s="228">
        <f>SUMIF(Design!$C$15:$C$41,$B34,Design!H$15:H$41)</f>
        <v>0</v>
      </c>
      <c r="N34" s="15">
        <f>IFERROR(VLOOKUP($B34,'Master Staff List'!$C$8:$D$57,2,FALSE),0)*M34</f>
        <v>0</v>
      </c>
      <c r="O34" s="228">
        <f>SUMIF(Design!$C$15:$C$41,$B34,Design!I$15:I$41)</f>
        <v>0</v>
      </c>
      <c r="P34" s="15">
        <f>IFERROR(VLOOKUP($B34,'Master Staff List'!$C$8:$D$57,2,FALSE),0)*O34</f>
        <v>0</v>
      </c>
      <c r="Q34" s="228">
        <f>SUMIF(Design!$C$15:$C$41,$B34,Design!J$15:J$41)</f>
        <v>0</v>
      </c>
      <c r="R34" s="15">
        <f>IFERROR(VLOOKUP($B34,'Master Staff List'!$C$8:$D$57,2,FALSE),0)*Q34</f>
        <v>0</v>
      </c>
      <c r="S34" s="228">
        <f>SUMIF(Design!$C$15:$C$41,$B34,Design!K$15:K$41)</f>
        <v>0</v>
      </c>
      <c r="T34" s="15">
        <f>IFERROR(VLOOKUP($B34,'Master Staff List'!$C$8:$D$57,2,FALSE),0)*S34</f>
        <v>0</v>
      </c>
      <c r="U34" s="228">
        <f>SUMIF(Design!$C$15:$C$41,$B34,Design!L$15:L$41)</f>
        <v>0</v>
      </c>
      <c r="V34" s="15">
        <f>IFERROR(VLOOKUP($B34,'Master Staff List'!$C$8:$D$57,2,FALSE),0)*U34</f>
        <v>0</v>
      </c>
      <c r="W34" s="228">
        <f>SUMIF(Design!$C$15:$C$41,$B34,Design!M$15:M$41)</f>
        <v>0</v>
      </c>
      <c r="X34" s="15">
        <f>IFERROR(VLOOKUP($B34,'Master Staff List'!$C$8:$D$57,2,FALSE),0)*W34</f>
        <v>0</v>
      </c>
      <c r="Y34" s="228">
        <f>SUMIF(Design!$C$15:$C$41,$B34,Design!N$15:N$41)</f>
        <v>0</v>
      </c>
      <c r="Z34" s="15">
        <f>IFERROR(VLOOKUP($B34,'Master Staff List'!$C$8:$D$57,2,FALSE),0)*Y34</f>
        <v>0</v>
      </c>
      <c r="AA34" s="228">
        <f>SUMIF(Design!$C$15:$C$41,$B34,Design!O$15:O$41)</f>
        <v>0</v>
      </c>
      <c r="AB34" s="15">
        <f>IFERROR(VLOOKUP($B34,'Master Staff List'!$C$8:$D$57,2,FALSE),0)*AA34</f>
        <v>0</v>
      </c>
      <c r="AC34" s="19">
        <f t="shared" si="5"/>
        <v>0</v>
      </c>
      <c r="AD34" s="28">
        <f t="shared" si="6"/>
        <v>0</v>
      </c>
      <c r="AE34" s="29">
        <f t="shared" si="2"/>
        <v>0</v>
      </c>
      <c r="AH34" s="168">
        <f t="shared" si="3"/>
        <v>0</v>
      </c>
      <c r="AI34" s="168">
        <f t="shared" si="4"/>
        <v>0</v>
      </c>
    </row>
    <row r="35" spans="1:35" ht="12.2" customHeight="1" x14ac:dyDescent="0.25">
      <c r="A35" s="42"/>
      <c r="B35" s="203" t="str">
        <f>'Master Staff List'!C34</f>
        <v>TBD Staff Name 27</v>
      </c>
      <c r="C35" s="134"/>
      <c r="D35" s="40"/>
      <c r="E35" s="228">
        <f>SUMIF(Design!$C$15:$C$41,$B35,Design!D$15:D$41)</f>
        <v>0</v>
      </c>
      <c r="F35" s="15">
        <f>IFERROR(VLOOKUP($B35,'Master Staff List'!$C$8:$D$57,2,FALSE),0)*E35</f>
        <v>0</v>
      </c>
      <c r="G35" s="228">
        <f>SUMIF(Design!$C$15:$C$41,$B35,Design!E$15:E$41)</f>
        <v>0</v>
      </c>
      <c r="H35" s="15">
        <f>IFERROR(VLOOKUP($B35,'Master Staff List'!$C$8:$D$57,2,FALSE),0)*G35</f>
        <v>0</v>
      </c>
      <c r="I35" s="228">
        <f>SUMIF(Design!$C$15:$C$41,$B35,Design!F$15:F$41)</f>
        <v>0</v>
      </c>
      <c r="J35" s="15">
        <f>IFERROR(VLOOKUP($B35,'Master Staff List'!$C$8:$D$57,2,FALSE),0)*I35</f>
        <v>0</v>
      </c>
      <c r="K35" s="228">
        <f>SUMIF(Design!$C$15:$C$41,$B35,Design!G$15:G$41)</f>
        <v>0</v>
      </c>
      <c r="L35" s="15">
        <f>IFERROR(VLOOKUP($B35,'Master Staff List'!$C$8:$D$57,2,FALSE),0)*K35</f>
        <v>0</v>
      </c>
      <c r="M35" s="228">
        <f>SUMIF(Design!$C$15:$C$41,$B35,Design!H$15:H$41)</f>
        <v>0</v>
      </c>
      <c r="N35" s="15">
        <f>IFERROR(VLOOKUP($B35,'Master Staff List'!$C$8:$D$57,2,FALSE),0)*M35</f>
        <v>0</v>
      </c>
      <c r="O35" s="228">
        <f>SUMIF(Design!$C$15:$C$41,$B35,Design!I$15:I$41)</f>
        <v>0</v>
      </c>
      <c r="P35" s="15">
        <f>IFERROR(VLOOKUP($B35,'Master Staff List'!$C$8:$D$57,2,FALSE),0)*O35</f>
        <v>0</v>
      </c>
      <c r="Q35" s="228">
        <f>SUMIF(Design!$C$15:$C$41,$B35,Design!J$15:J$41)</f>
        <v>0</v>
      </c>
      <c r="R35" s="15">
        <f>IFERROR(VLOOKUP($B35,'Master Staff List'!$C$8:$D$57,2,FALSE),0)*Q35</f>
        <v>0</v>
      </c>
      <c r="S35" s="228">
        <f>SUMIF(Design!$C$15:$C$41,$B35,Design!K$15:K$41)</f>
        <v>0</v>
      </c>
      <c r="T35" s="15">
        <f>IFERROR(VLOOKUP($B35,'Master Staff List'!$C$8:$D$57,2,FALSE),0)*S35</f>
        <v>0</v>
      </c>
      <c r="U35" s="228">
        <f>SUMIF(Design!$C$15:$C$41,$B35,Design!L$15:L$41)</f>
        <v>0</v>
      </c>
      <c r="V35" s="15">
        <f>IFERROR(VLOOKUP($B35,'Master Staff List'!$C$8:$D$57,2,FALSE),0)*U35</f>
        <v>0</v>
      </c>
      <c r="W35" s="228">
        <f>SUMIF(Design!$C$15:$C$41,$B35,Design!M$15:M$41)</f>
        <v>0</v>
      </c>
      <c r="X35" s="15">
        <f>IFERROR(VLOOKUP($B35,'Master Staff List'!$C$8:$D$57,2,FALSE),0)*W35</f>
        <v>0</v>
      </c>
      <c r="Y35" s="228">
        <f>SUMIF(Design!$C$15:$C$41,$B35,Design!N$15:N$41)</f>
        <v>0</v>
      </c>
      <c r="Z35" s="15">
        <f>IFERROR(VLOOKUP($B35,'Master Staff List'!$C$8:$D$57,2,FALSE),0)*Y35</f>
        <v>0</v>
      </c>
      <c r="AA35" s="228">
        <f>SUMIF(Design!$C$15:$C$41,$B35,Design!O$15:O$41)</f>
        <v>0</v>
      </c>
      <c r="AB35" s="15">
        <f>IFERROR(VLOOKUP($B35,'Master Staff List'!$C$8:$D$57,2,FALSE),0)*AA35</f>
        <v>0</v>
      </c>
      <c r="AC35" s="19">
        <f t="shared" si="5"/>
        <v>0</v>
      </c>
      <c r="AD35" s="28">
        <f t="shared" si="6"/>
        <v>0</v>
      </c>
      <c r="AE35" s="29">
        <f t="shared" si="2"/>
        <v>0</v>
      </c>
      <c r="AH35" s="168">
        <f t="shared" si="3"/>
        <v>0</v>
      </c>
      <c r="AI35" s="168">
        <f t="shared" si="4"/>
        <v>0</v>
      </c>
    </row>
    <row r="36" spans="1:35" ht="12.2" customHeight="1" x14ac:dyDescent="0.25">
      <c r="A36" s="42"/>
      <c r="B36" s="203" t="str">
        <f>'Master Staff List'!C35</f>
        <v>TBD Staff Name 28</v>
      </c>
      <c r="C36" s="134"/>
      <c r="D36" s="40"/>
      <c r="E36" s="228">
        <f>SUMIF(Design!$C$15:$C$41,$B36,Design!D$15:D$41)</f>
        <v>0</v>
      </c>
      <c r="F36" s="15">
        <f>IFERROR(VLOOKUP($B36,'Master Staff List'!$C$8:$D$57,2,FALSE),0)*E36</f>
        <v>0</v>
      </c>
      <c r="G36" s="228">
        <f>SUMIF(Design!$C$15:$C$41,$B36,Design!E$15:E$41)</f>
        <v>0</v>
      </c>
      <c r="H36" s="15">
        <f>IFERROR(VLOOKUP($B36,'Master Staff List'!$C$8:$D$57,2,FALSE),0)*G36</f>
        <v>0</v>
      </c>
      <c r="I36" s="228">
        <f>SUMIF(Design!$C$15:$C$41,$B36,Design!F$15:F$41)</f>
        <v>0</v>
      </c>
      <c r="J36" s="15">
        <f>IFERROR(VLOOKUP($B36,'Master Staff List'!$C$8:$D$57,2,FALSE),0)*I36</f>
        <v>0</v>
      </c>
      <c r="K36" s="228">
        <f>SUMIF(Design!$C$15:$C$41,$B36,Design!G$15:G$41)</f>
        <v>0</v>
      </c>
      <c r="L36" s="15">
        <f>IFERROR(VLOOKUP($B36,'Master Staff List'!$C$8:$D$57,2,FALSE),0)*K36</f>
        <v>0</v>
      </c>
      <c r="M36" s="228">
        <f>SUMIF(Design!$C$15:$C$41,$B36,Design!H$15:H$41)</f>
        <v>0</v>
      </c>
      <c r="N36" s="15">
        <f>IFERROR(VLOOKUP($B36,'Master Staff List'!$C$8:$D$57,2,FALSE),0)*M36</f>
        <v>0</v>
      </c>
      <c r="O36" s="228">
        <f>SUMIF(Design!$C$15:$C$41,$B36,Design!I$15:I$41)</f>
        <v>0</v>
      </c>
      <c r="P36" s="15">
        <f>IFERROR(VLOOKUP($B36,'Master Staff List'!$C$8:$D$57,2,FALSE),0)*O36</f>
        <v>0</v>
      </c>
      <c r="Q36" s="228">
        <f>SUMIF(Design!$C$15:$C$41,$B36,Design!J$15:J$41)</f>
        <v>0</v>
      </c>
      <c r="R36" s="15">
        <f>IFERROR(VLOOKUP($B36,'Master Staff List'!$C$8:$D$57,2,FALSE),0)*Q36</f>
        <v>0</v>
      </c>
      <c r="S36" s="228">
        <f>SUMIF(Design!$C$15:$C$41,$B36,Design!K$15:K$41)</f>
        <v>0</v>
      </c>
      <c r="T36" s="15">
        <f>IFERROR(VLOOKUP($B36,'Master Staff List'!$C$8:$D$57,2,FALSE),0)*S36</f>
        <v>0</v>
      </c>
      <c r="U36" s="228">
        <f>SUMIF(Design!$C$15:$C$41,$B36,Design!L$15:L$41)</f>
        <v>0</v>
      </c>
      <c r="V36" s="15">
        <f>IFERROR(VLOOKUP($B36,'Master Staff List'!$C$8:$D$57,2,FALSE),0)*U36</f>
        <v>0</v>
      </c>
      <c r="W36" s="228">
        <f>SUMIF(Design!$C$15:$C$41,$B36,Design!M$15:M$41)</f>
        <v>0</v>
      </c>
      <c r="X36" s="15">
        <f>IFERROR(VLOOKUP($B36,'Master Staff List'!$C$8:$D$57,2,FALSE),0)*W36</f>
        <v>0</v>
      </c>
      <c r="Y36" s="228">
        <f>SUMIF(Design!$C$15:$C$41,$B36,Design!N$15:N$41)</f>
        <v>0</v>
      </c>
      <c r="Z36" s="15">
        <f>IFERROR(VLOOKUP($B36,'Master Staff List'!$C$8:$D$57,2,FALSE),0)*Y36</f>
        <v>0</v>
      </c>
      <c r="AA36" s="228">
        <f>SUMIF(Design!$C$15:$C$41,$B36,Design!O$15:O$41)</f>
        <v>0</v>
      </c>
      <c r="AB36" s="15">
        <f>IFERROR(VLOOKUP($B36,'Master Staff List'!$C$8:$D$57,2,FALSE),0)*AA36</f>
        <v>0</v>
      </c>
      <c r="AC36" s="19">
        <f t="shared" si="5"/>
        <v>0</v>
      </c>
      <c r="AD36" s="28">
        <f t="shared" si="6"/>
        <v>0</v>
      </c>
      <c r="AE36" s="29">
        <f t="shared" si="2"/>
        <v>0</v>
      </c>
      <c r="AH36" s="168">
        <f t="shared" si="3"/>
        <v>0</v>
      </c>
      <c r="AI36" s="168">
        <f t="shared" si="4"/>
        <v>0</v>
      </c>
    </row>
    <row r="37" spans="1:35" ht="12.2" customHeight="1" x14ac:dyDescent="0.25">
      <c r="A37" s="42"/>
      <c r="B37" s="203" t="str">
        <f>'Master Staff List'!C36</f>
        <v>TBD Staff Name 29</v>
      </c>
      <c r="C37" s="134"/>
      <c r="D37" s="40"/>
      <c r="E37" s="228">
        <f>SUMIF(Design!$C$15:$C$41,$B37,Design!D$15:D$41)</f>
        <v>0</v>
      </c>
      <c r="F37" s="15">
        <f>IFERROR(VLOOKUP($B37,'Master Staff List'!$C$8:$D$57,2,FALSE),0)*E37</f>
        <v>0</v>
      </c>
      <c r="G37" s="228">
        <f>SUMIF(Design!$C$15:$C$41,$B37,Design!E$15:E$41)</f>
        <v>0</v>
      </c>
      <c r="H37" s="15">
        <f>IFERROR(VLOOKUP($B37,'Master Staff List'!$C$8:$D$57,2,FALSE),0)*G37</f>
        <v>0</v>
      </c>
      <c r="I37" s="228">
        <f>SUMIF(Design!$C$15:$C$41,$B37,Design!F$15:F$41)</f>
        <v>0</v>
      </c>
      <c r="J37" s="15">
        <f>IFERROR(VLOOKUP($B37,'Master Staff List'!$C$8:$D$57,2,FALSE),0)*I37</f>
        <v>0</v>
      </c>
      <c r="K37" s="228">
        <f>SUMIF(Design!$C$15:$C$41,$B37,Design!G$15:G$41)</f>
        <v>0</v>
      </c>
      <c r="L37" s="15">
        <f>IFERROR(VLOOKUP($B37,'Master Staff List'!$C$8:$D$57,2,FALSE),0)*K37</f>
        <v>0</v>
      </c>
      <c r="M37" s="228">
        <f>SUMIF(Design!$C$15:$C$41,$B37,Design!H$15:H$41)</f>
        <v>0</v>
      </c>
      <c r="N37" s="15">
        <f>IFERROR(VLOOKUP($B37,'Master Staff List'!$C$8:$D$57,2,FALSE),0)*M37</f>
        <v>0</v>
      </c>
      <c r="O37" s="228">
        <f>SUMIF(Design!$C$15:$C$41,$B37,Design!I$15:I$41)</f>
        <v>0</v>
      </c>
      <c r="P37" s="15">
        <f>IFERROR(VLOOKUP($B37,'Master Staff List'!$C$8:$D$57,2,FALSE),0)*O37</f>
        <v>0</v>
      </c>
      <c r="Q37" s="228">
        <f>SUMIF(Design!$C$15:$C$41,$B37,Design!J$15:J$41)</f>
        <v>0</v>
      </c>
      <c r="R37" s="15">
        <f>IFERROR(VLOOKUP($B37,'Master Staff List'!$C$8:$D$57,2,FALSE),0)*Q37</f>
        <v>0</v>
      </c>
      <c r="S37" s="228">
        <f>SUMIF(Design!$C$15:$C$41,$B37,Design!K$15:K$41)</f>
        <v>0</v>
      </c>
      <c r="T37" s="15">
        <f>IFERROR(VLOOKUP($B37,'Master Staff List'!$C$8:$D$57,2,FALSE),0)*S37</f>
        <v>0</v>
      </c>
      <c r="U37" s="228">
        <f>SUMIF(Design!$C$15:$C$41,$B37,Design!L$15:L$41)</f>
        <v>0</v>
      </c>
      <c r="V37" s="15">
        <f>IFERROR(VLOOKUP($B37,'Master Staff List'!$C$8:$D$57,2,FALSE),0)*U37</f>
        <v>0</v>
      </c>
      <c r="W37" s="228">
        <f>SUMIF(Design!$C$15:$C$41,$B37,Design!M$15:M$41)</f>
        <v>0</v>
      </c>
      <c r="X37" s="15">
        <f>IFERROR(VLOOKUP($B37,'Master Staff List'!$C$8:$D$57,2,FALSE),0)*W37</f>
        <v>0</v>
      </c>
      <c r="Y37" s="228">
        <f>SUMIF(Design!$C$15:$C$41,$B37,Design!N$15:N$41)</f>
        <v>0</v>
      </c>
      <c r="Z37" s="15">
        <f>IFERROR(VLOOKUP($B37,'Master Staff List'!$C$8:$D$57,2,FALSE),0)*Y37</f>
        <v>0</v>
      </c>
      <c r="AA37" s="228">
        <f>SUMIF(Design!$C$15:$C$41,$B37,Design!O$15:O$41)</f>
        <v>0</v>
      </c>
      <c r="AB37" s="15">
        <f>IFERROR(VLOOKUP($B37,'Master Staff List'!$C$8:$D$57,2,FALSE),0)*AA37</f>
        <v>0</v>
      </c>
      <c r="AC37" s="19">
        <f t="shared" ref="AC37:AC45" si="7">SUM(F37,H37,J37,T37,V37,X37,Z37,AB37,L37,N37,P37,R37)</f>
        <v>0</v>
      </c>
      <c r="AD37" s="28">
        <f t="shared" ref="AD37:AD45" si="8">SUM(E37,G37,I37,S37,U37,W37,Y37,AA37,K37,M37,O37,Q37)</f>
        <v>0</v>
      </c>
      <c r="AE37" s="29">
        <f t="shared" si="2"/>
        <v>0</v>
      </c>
      <c r="AH37" s="168">
        <f t="shared" si="3"/>
        <v>0</v>
      </c>
      <c r="AI37" s="168">
        <f t="shared" si="4"/>
        <v>0</v>
      </c>
    </row>
    <row r="38" spans="1:35" ht="12.2" customHeight="1" x14ac:dyDescent="0.25">
      <c r="A38" s="42"/>
      <c r="B38" s="203" t="str">
        <f>'Master Staff List'!C37</f>
        <v>TBD Staff Name 30</v>
      </c>
      <c r="C38" s="134"/>
      <c r="D38" s="40"/>
      <c r="E38" s="228">
        <f>SUMIF(Design!$C$15:$C$41,$B38,Design!D$15:D$41)</f>
        <v>0</v>
      </c>
      <c r="F38" s="15">
        <f>IFERROR(VLOOKUP($B38,'Master Staff List'!$C$8:$D$57,2,FALSE),0)*E38</f>
        <v>0</v>
      </c>
      <c r="G38" s="228">
        <f>SUMIF(Design!$C$15:$C$41,$B38,Design!E$15:E$41)</f>
        <v>0</v>
      </c>
      <c r="H38" s="15">
        <f>IFERROR(VLOOKUP($B38,'Master Staff List'!$C$8:$D$57,2,FALSE),0)*G38</f>
        <v>0</v>
      </c>
      <c r="I38" s="228">
        <f>SUMIF(Design!$C$15:$C$41,$B38,Design!F$15:F$41)</f>
        <v>0</v>
      </c>
      <c r="J38" s="15">
        <f>IFERROR(VLOOKUP($B38,'Master Staff List'!$C$8:$D$57,2,FALSE),0)*I38</f>
        <v>0</v>
      </c>
      <c r="K38" s="228">
        <f>SUMIF(Design!$C$15:$C$41,$B38,Design!G$15:G$41)</f>
        <v>0</v>
      </c>
      <c r="L38" s="15">
        <f>IFERROR(VLOOKUP($B38,'Master Staff List'!$C$8:$D$57,2,FALSE),0)*K38</f>
        <v>0</v>
      </c>
      <c r="M38" s="228">
        <f>SUMIF(Design!$C$15:$C$41,$B38,Design!H$15:H$41)</f>
        <v>0</v>
      </c>
      <c r="N38" s="15">
        <f>IFERROR(VLOOKUP($B38,'Master Staff List'!$C$8:$D$57,2,FALSE),0)*M38</f>
        <v>0</v>
      </c>
      <c r="O38" s="228">
        <f>SUMIF(Design!$C$15:$C$41,$B38,Design!I$15:I$41)</f>
        <v>0</v>
      </c>
      <c r="P38" s="15">
        <f>IFERROR(VLOOKUP($B38,'Master Staff List'!$C$8:$D$57,2,FALSE),0)*O38</f>
        <v>0</v>
      </c>
      <c r="Q38" s="228">
        <f>SUMIF(Design!$C$15:$C$41,$B38,Design!J$15:J$41)</f>
        <v>0</v>
      </c>
      <c r="R38" s="15">
        <f>IFERROR(VLOOKUP($B38,'Master Staff List'!$C$8:$D$57,2,FALSE),0)*Q38</f>
        <v>0</v>
      </c>
      <c r="S38" s="228">
        <f>SUMIF(Design!$C$15:$C$41,$B38,Design!K$15:K$41)</f>
        <v>0</v>
      </c>
      <c r="T38" s="15">
        <f>IFERROR(VLOOKUP($B38,'Master Staff List'!$C$8:$D$57,2,FALSE),0)*S38</f>
        <v>0</v>
      </c>
      <c r="U38" s="228">
        <f>SUMIF(Design!$C$15:$C$41,$B38,Design!L$15:L$41)</f>
        <v>0</v>
      </c>
      <c r="V38" s="15">
        <f>IFERROR(VLOOKUP($B38,'Master Staff List'!$C$8:$D$57,2,FALSE),0)*U38</f>
        <v>0</v>
      </c>
      <c r="W38" s="228">
        <f>SUMIF(Design!$C$15:$C$41,$B38,Design!M$15:M$41)</f>
        <v>0</v>
      </c>
      <c r="X38" s="15">
        <f>IFERROR(VLOOKUP($B38,'Master Staff List'!$C$8:$D$57,2,FALSE),0)*W38</f>
        <v>0</v>
      </c>
      <c r="Y38" s="228">
        <f>SUMIF(Design!$C$15:$C$41,$B38,Design!N$15:N$41)</f>
        <v>0</v>
      </c>
      <c r="Z38" s="15">
        <f>IFERROR(VLOOKUP($B38,'Master Staff List'!$C$8:$D$57,2,FALSE),0)*Y38</f>
        <v>0</v>
      </c>
      <c r="AA38" s="228">
        <f>SUMIF(Design!$C$15:$C$41,$B38,Design!O$15:O$41)</f>
        <v>0</v>
      </c>
      <c r="AB38" s="15">
        <f>IFERROR(VLOOKUP($B38,'Master Staff List'!$C$8:$D$57,2,FALSE),0)*AA38</f>
        <v>0</v>
      </c>
      <c r="AC38" s="19">
        <f t="shared" si="7"/>
        <v>0</v>
      </c>
      <c r="AD38" s="28">
        <f t="shared" si="8"/>
        <v>0</v>
      </c>
      <c r="AE38" s="29">
        <f t="shared" ref="AE38:AE58" si="9">AD38/AD$8</f>
        <v>0</v>
      </c>
      <c r="AH38" s="168">
        <f t="shared" ref="AH38:AH63" si="10">SUM(F38,H38,J38,L38,N38,P38,R38,T38,V38,X38,Z38,AB38)-AC38</f>
        <v>0</v>
      </c>
      <c r="AI38" s="168">
        <f t="shared" ref="AI38:AI58" si="11">IF(AND(AD38&gt;0,AC38=0),1,0)</f>
        <v>0</v>
      </c>
    </row>
    <row r="39" spans="1:35" ht="12.2" customHeight="1" x14ac:dyDescent="0.25">
      <c r="A39" s="42"/>
      <c r="B39" s="203" t="str">
        <f>'Master Staff List'!C38</f>
        <v>TBD Staff Name 31</v>
      </c>
      <c r="C39" s="134"/>
      <c r="D39" s="40"/>
      <c r="E39" s="228">
        <f>SUMIF(Design!$C$15:$C$41,$B39,Design!D$15:D$41)</f>
        <v>0</v>
      </c>
      <c r="F39" s="15">
        <f>IFERROR(VLOOKUP($B39,'Master Staff List'!$C$8:$D$57,2,FALSE),0)*E39</f>
        <v>0</v>
      </c>
      <c r="G39" s="228">
        <f>SUMIF(Design!$C$15:$C$41,$B39,Design!E$15:E$41)</f>
        <v>0</v>
      </c>
      <c r="H39" s="15">
        <f>IFERROR(VLOOKUP($B39,'Master Staff List'!$C$8:$D$57,2,FALSE),0)*G39</f>
        <v>0</v>
      </c>
      <c r="I39" s="228">
        <f>SUMIF(Design!$C$15:$C$41,$B39,Design!F$15:F$41)</f>
        <v>0</v>
      </c>
      <c r="J39" s="15">
        <f>IFERROR(VLOOKUP($B39,'Master Staff List'!$C$8:$D$57,2,FALSE),0)*I39</f>
        <v>0</v>
      </c>
      <c r="K39" s="228">
        <f>SUMIF(Design!$C$15:$C$41,$B39,Design!G$15:G$41)</f>
        <v>0</v>
      </c>
      <c r="L39" s="15">
        <f>IFERROR(VLOOKUP($B39,'Master Staff List'!$C$8:$D$57,2,FALSE),0)*K39</f>
        <v>0</v>
      </c>
      <c r="M39" s="228">
        <f>SUMIF(Design!$C$15:$C$41,$B39,Design!H$15:H$41)</f>
        <v>0</v>
      </c>
      <c r="N39" s="15">
        <f>IFERROR(VLOOKUP($B39,'Master Staff List'!$C$8:$D$57,2,FALSE),0)*M39</f>
        <v>0</v>
      </c>
      <c r="O39" s="228">
        <f>SUMIF(Design!$C$15:$C$41,$B39,Design!I$15:I$41)</f>
        <v>0</v>
      </c>
      <c r="P39" s="15">
        <f>IFERROR(VLOOKUP($B39,'Master Staff List'!$C$8:$D$57,2,FALSE),0)*O39</f>
        <v>0</v>
      </c>
      <c r="Q39" s="228">
        <f>SUMIF(Design!$C$15:$C$41,$B39,Design!J$15:J$41)</f>
        <v>0</v>
      </c>
      <c r="R39" s="15">
        <f>IFERROR(VLOOKUP($B39,'Master Staff List'!$C$8:$D$57,2,FALSE),0)*Q39</f>
        <v>0</v>
      </c>
      <c r="S39" s="228">
        <f>SUMIF(Design!$C$15:$C$41,$B39,Design!K$15:K$41)</f>
        <v>0</v>
      </c>
      <c r="T39" s="15">
        <f>IFERROR(VLOOKUP($B39,'Master Staff List'!$C$8:$D$57,2,FALSE),0)*S39</f>
        <v>0</v>
      </c>
      <c r="U39" s="228">
        <f>SUMIF(Design!$C$15:$C$41,$B39,Design!L$15:L$41)</f>
        <v>0</v>
      </c>
      <c r="V39" s="15">
        <f>IFERROR(VLOOKUP($B39,'Master Staff List'!$C$8:$D$57,2,FALSE),0)*U39</f>
        <v>0</v>
      </c>
      <c r="W39" s="228">
        <f>SUMIF(Design!$C$15:$C$41,$B39,Design!M$15:M$41)</f>
        <v>0</v>
      </c>
      <c r="X39" s="15">
        <f>IFERROR(VLOOKUP($B39,'Master Staff List'!$C$8:$D$57,2,FALSE),0)*W39</f>
        <v>0</v>
      </c>
      <c r="Y39" s="228">
        <f>SUMIF(Design!$C$15:$C$41,$B39,Design!N$15:N$41)</f>
        <v>0</v>
      </c>
      <c r="Z39" s="15">
        <f>IFERROR(VLOOKUP($B39,'Master Staff List'!$C$8:$D$57,2,FALSE),0)*Y39</f>
        <v>0</v>
      </c>
      <c r="AA39" s="228">
        <f>SUMIF(Design!$C$15:$C$41,$B39,Design!O$15:O$41)</f>
        <v>0</v>
      </c>
      <c r="AB39" s="15">
        <f>IFERROR(VLOOKUP($B39,'Master Staff List'!$C$8:$D$57,2,FALSE),0)*AA39</f>
        <v>0</v>
      </c>
      <c r="AC39" s="19">
        <f t="shared" si="7"/>
        <v>0</v>
      </c>
      <c r="AD39" s="28">
        <f t="shared" si="8"/>
        <v>0</v>
      </c>
      <c r="AE39" s="29">
        <f t="shared" si="9"/>
        <v>0</v>
      </c>
      <c r="AH39" s="168">
        <f t="shared" si="10"/>
        <v>0</v>
      </c>
      <c r="AI39" s="168">
        <f t="shared" si="11"/>
        <v>0</v>
      </c>
    </row>
    <row r="40" spans="1:35" ht="12.2" customHeight="1" x14ac:dyDescent="0.25">
      <c r="A40" s="42"/>
      <c r="B40" s="203" t="str">
        <f>'Master Staff List'!C39</f>
        <v>TBD Staff Name 32</v>
      </c>
      <c r="C40" s="134"/>
      <c r="D40" s="40"/>
      <c r="E40" s="228">
        <f>SUMIF(Design!$C$15:$C$41,$B40,Design!D$15:D$41)</f>
        <v>0</v>
      </c>
      <c r="F40" s="15">
        <f>IFERROR(VLOOKUP($B40,'Master Staff List'!$C$8:$D$57,2,FALSE),0)*E40</f>
        <v>0</v>
      </c>
      <c r="G40" s="228">
        <f>SUMIF(Design!$C$15:$C$41,$B40,Design!E$15:E$41)</f>
        <v>0</v>
      </c>
      <c r="H40" s="15">
        <f>IFERROR(VLOOKUP($B40,'Master Staff List'!$C$8:$D$57,2,FALSE),0)*G40</f>
        <v>0</v>
      </c>
      <c r="I40" s="228">
        <f>SUMIF(Design!$C$15:$C$41,$B40,Design!F$15:F$41)</f>
        <v>0</v>
      </c>
      <c r="J40" s="15">
        <f>IFERROR(VLOOKUP($B40,'Master Staff List'!$C$8:$D$57,2,FALSE),0)*I40</f>
        <v>0</v>
      </c>
      <c r="K40" s="228">
        <f>SUMIF(Design!$C$15:$C$41,$B40,Design!G$15:G$41)</f>
        <v>0</v>
      </c>
      <c r="L40" s="15">
        <f>IFERROR(VLOOKUP($B40,'Master Staff List'!$C$8:$D$57,2,FALSE),0)*K40</f>
        <v>0</v>
      </c>
      <c r="M40" s="228">
        <f>SUMIF(Design!$C$15:$C$41,$B40,Design!H$15:H$41)</f>
        <v>0</v>
      </c>
      <c r="N40" s="15">
        <f>IFERROR(VLOOKUP($B40,'Master Staff List'!$C$8:$D$57,2,FALSE),0)*M40</f>
        <v>0</v>
      </c>
      <c r="O40" s="228">
        <f>SUMIF(Design!$C$15:$C$41,$B40,Design!I$15:I$41)</f>
        <v>0</v>
      </c>
      <c r="P40" s="15">
        <f>IFERROR(VLOOKUP($B40,'Master Staff List'!$C$8:$D$57,2,FALSE),0)*O40</f>
        <v>0</v>
      </c>
      <c r="Q40" s="228">
        <f>SUMIF(Design!$C$15:$C$41,$B40,Design!J$15:J$41)</f>
        <v>0</v>
      </c>
      <c r="R40" s="15">
        <f>IFERROR(VLOOKUP($B40,'Master Staff List'!$C$8:$D$57,2,FALSE),0)*Q40</f>
        <v>0</v>
      </c>
      <c r="S40" s="228">
        <f>SUMIF(Design!$C$15:$C$41,$B40,Design!K$15:K$41)</f>
        <v>0</v>
      </c>
      <c r="T40" s="15">
        <f>IFERROR(VLOOKUP($B40,'Master Staff List'!$C$8:$D$57,2,FALSE),0)*S40</f>
        <v>0</v>
      </c>
      <c r="U40" s="228">
        <f>SUMIF(Design!$C$15:$C$41,$B40,Design!L$15:L$41)</f>
        <v>0</v>
      </c>
      <c r="V40" s="15">
        <f>IFERROR(VLOOKUP($B40,'Master Staff List'!$C$8:$D$57,2,FALSE),0)*U40</f>
        <v>0</v>
      </c>
      <c r="W40" s="228">
        <f>SUMIF(Design!$C$15:$C$41,$B40,Design!M$15:M$41)</f>
        <v>0</v>
      </c>
      <c r="X40" s="15">
        <f>IFERROR(VLOOKUP($B40,'Master Staff List'!$C$8:$D$57,2,FALSE),0)*W40</f>
        <v>0</v>
      </c>
      <c r="Y40" s="228">
        <f>SUMIF(Design!$C$15:$C$41,$B40,Design!N$15:N$41)</f>
        <v>0</v>
      </c>
      <c r="Z40" s="15">
        <f>IFERROR(VLOOKUP($B40,'Master Staff List'!$C$8:$D$57,2,FALSE),0)*Y40</f>
        <v>0</v>
      </c>
      <c r="AA40" s="228">
        <f>SUMIF(Design!$C$15:$C$41,$B40,Design!O$15:O$41)</f>
        <v>0</v>
      </c>
      <c r="AB40" s="15">
        <f>IFERROR(VLOOKUP($B40,'Master Staff List'!$C$8:$D$57,2,FALSE),0)*AA40</f>
        <v>0</v>
      </c>
      <c r="AC40" s="19">
        <f t="shared" si="7"/>
        <v>0</v>
      </c>
      <c r="AD40" s="28">
        <f t="shared" si="8"/>
        <v>0</v>
      </c>
      <c r="AE40" s="29">
        <f t="shared" si="9"/>
        <v>0</v>
      </c>
      <c r="AH40" s="168">
        <f t="shared" si="10"/>
        <v>0</v>
      </c>
      <c r="AI40" s="168">
        <f t="shared" si="11"/>
        <v>0</v>
      </c>
    </row>
    <row r="41" spans="1:35" ht="12.2" customHeight="1" x14ac:dyDescent="0.25">
      <c r="A41" s="42"/>
      <c r="B41" s="203" t="str">
        <f>'Master Staff List'!C40</f>
        <v>TBD Staff Name 33</v>
      </c>
      <c r="C41" s="134"/>
      <c r="D41" s="40"/>
      <c r="E41" s="228">
        <f>SUMIF(Design!$C$15:$C$41,$B41,Design!D$15:D$41)</f>
        <v>0</v>
      </c>
      <c r="F41" s="15">
        <f>IFERROR(VLOOKUP($B41,'Master Staff List'!$C$8:$D$57,2,FALSE),0)*E41</f>
        <v>0</v>
      </c>
      <c r="G41" s="228">
        <f>SUMIF(Design!$C$15:$C$41,$B41,Design!E$15:E$41)</f>
        <v>0</v>
      </c>
      <c r="H41" s="15">
        <f>IFERROR(VLOOKUP($B41,'Master Staff List'!$C$8:$D$57,2,FALSE),0)*G41</f>
        <v>0</v>
      </c>
      <c r="I41" s="228">
        <f>SUMIF(Design!$C$15:$C$41,$B41,Design!F$15:F$41)</f>
        <v>0</v>
      </c>
      <c r="J41" s="15">
        <f>IFERROR(VLOOKUP($B41,'Master Staff List'!$C$8:$D$57,2,FALSE),0)*I41</f>
        <v>0</v>
      </c>
      <c r="K41" s="228">
        <f>SUMIF(Design!$C$15:$C$41,$B41,Design!G$15:G$41)</f>
        <v>0</v>
      </c>
      <c r="L41" s="15">
        <f>IFERROR(VLOOKUP($B41,'Master Staff List'!$C$8:$D$57,2,FALSE),0)*K41</f>
        <v>0</v>
      </c>
      <c r="M41" s="228">
        <f>SUMIF(Design!$C$15:$C$41,$B41,Design!H$15:H$41)</f>
        <v>0</v>
      </c>
      <c r="N41" s="15">
        <f>IFERROR(VLOOKUP($B41,'Master Staff List'!$C$8:$D$57,2,FALSE),0)*M41</f>
        <v>0</v>
      </c>
      <c r="O41" s="228">
        <f>SUMIF(Design!$C$15:$C$41,$B41,Design!I$15:I$41)</f>
        <v>0</v>
      </c>
      <c r="P41" s="15">
        <f>IFERROR(VLOOKUP($B41,'Master Staff List'!$C$8:$D$57,2,FALSE),0)*O41</f>
        <v>0</v>
      </c>
      <c r="Q41" s="228">
        <f>SUMIF(Design!$C$15:$C$41,$B41,Design!J$15:J$41)</f>
        <v>0</v>
      </c>
      <c r="R41" s="15">
        <f>IFERROR(VLOOKUP($B41,'Master Staff List'!$C$8:$D$57,2,FALSE),0)*Q41</f>
        <v>0</v>
      </c>
      <c r="S41" s="228">
        <f>SUMIF(Design!$C$15:$C$41,$B41,Design!K$15:K$41)</f>
        <v>0</v>
      </c>
      <c r="T41" s="15">
        <f>IFERROR(VLOOKUP($B41,'Master Staff List'!$C$8:$D$57,2,FALSE),0)*S41</f>
        <v>0</v>
      </c>
      <c r="U41" s="228">
        <f>SUMIF(Design!$C$15:$C$41,$B41,Design!L$15:L$41)</f>
        <v>0</v>
      </c>
      <c r="V41" s="15">
        <f>IFERROR(VLOOKUP($B41,'Master Staff List'!$C$8:$D$57,2,FALSE),0)*U41</f>
        <v>0</v>
      </c>
      <c r="W41" s="228">
        <f>SUMIF(Design!$C$15:$C$41,$B41,Design!M$15:M$41)</f>
        <v>0</v>
      </c>
      <c r="X41" s="15">
        <f>IFERROR(VLOOKUP($B41,'Master Staff List'!$C$8:$D$57,2,FALSE),0)*W41</f>
        <v>0</v>
      </c>
      <c r="Y41" s="228">
        <f>SUMIF(Design!$C$15:$C$41,$B41,Design!N$15:N$41)</f>
        <v>0</v>
      </c>
      <c r="Z41" s="15">
        <f>IFERROR(VLOOKUP($B41,'Master Staff List'!$C$8:$D$57,2,FALSE),0)*Y41</f>
        <v>0</v>
      </c>
      <c r="AA41" s="228">
        <f>SUMIF(Design!$C$15:$C$41,$B41,Design!O$15:O$41)</f>
        <v>0</v>
      </c>
      <c r="AB41" s="15">
        <f>IFERROR(VLOOKUP($B41,'Master Staff List'!$C$8:$D$57,2,FALSE),0)*AA41</f>
        <v>0</v>
      </c>
      <c r="AC41" s="19">
        <f t="shared" si="7"/>
        <v>0</v>
      </c>
      <c r="AD41" s="28">
        <f t="shared" si="8"/>
        <v>0</v>
      </c>
      <c r="AE41" s="29">
        <f t="shared" si="9"/>
        <v>0</v>
      </c>
      <c r="AH41" s="168">
        <f t="shared" si="10"/>
        <v>0</v>
      </c>
      <c r="AI41" s="168">
        <f t="shared" si="11"/>
        <v>0</v>
      </c>
    </row>
    <row r="42" spans="1:35" ht="12.2" customHeight="1" x14ac:dyDescent="0.25">
      <c r="A42" s="42"/>
      <c r="B42" s="203" t="str">
        <f>'Master Staff List'!C41</f>
        <v>TBD Staff Name 34</v>
      </c>
      <c r="C42" s="134"/>
      <c r="D42" s="40"/>
      <c r="E42" s="228">
        <f>SUMIF(Design!$C$15:$C$41,$B42,Design!D$15:D$41)</f>
        <v>0</v>
      </c>
      <c r="F42" s="15">
        <f>IFERROR(VLOOKUP($B42,'Master Staff List'!$C$8:$D$57,2,FALSE),0)*E42</f>
        <v>0</v>
      </c>
      <c r="G42" s="228">
        <f>SUMIF(Design!$C$15:$C$41,$B42,Design!E$15:E$41)</f>
        <v>0</v>
      </c>
      <c r="H42" s="15">
        <f>IFERROR(VLOOKUP($B42,'Master Staff List'!$C$8:$D$57,2,FALSE),0)*G42</f>
        <v>0</v>
      </c>
      <c r="I42" s="228">
        <f>SUMIF(Design!$C$15:$C$41,$B42,Design!F$15:F$41)</f>
        <v>0</v>
      </c>
      <c r="J42" s="15">
        <f>IFERROR(VLOOKUP($B42,'Master Staff List'!$C$8:$D$57,2,FALSE),0)*I42</f>
        <v>0</v>
      </c>
      <c r="K42" s="228">
        <f>SUMIF(Design!$C$15:$C$41,$B42,Design!G$15:G$41)</f>
        <v>0</v>
      </c>
      <c r="L42" s="15">
        <f>IFERROR(VLOOKUP($B42,'Master Staff List'!$C$8:$D$57,2,FALSE),0)*K42</f>
        <v>0</v>
      </c>
      <c r="M42" s="228">
        <f>SUMIF(Design!$C$15:$C$41,$B42,Design!H$15:H$41)</f>
        <v>0</v>
      </c>
      <c r="N42" s="15">
        <f>IFERROR(VLOOKUP($B42,'Master Staff List'!$C$8:$D$57,2,FALSE),0)*M42</f>
        <v>0</v>
      </c>
      <c r="O42" s="228">
        <f>SUMIF(Design!$C$15:$C$41,$B42,Design!I$15:I$41)</f>
        <v>0</v>
      </c>
      <c r="P42" s="15">
        <f>IFERROR(VLOOKUP($B42,'Master Staff List'!$C$8:$D$57,2,FALSE),0)*O42</f>
        <v>0</v>
      </c>
      <c r="Q42" s="228">
        <f>SUMIF(Design!$C$15:$C$41,$B42,Design!J$15:J$41)</f>
        <v>0</v>
      </c>
      <c r="R42" s="15">
        <f>IFERROR(VLOOKUP($B42,'Master Staff List'!$C$8:$D$57,2,FALSE),0)*Q42</f>
        <v>0</v>
      </c>
      <c r="S42" s="228">
        <f>SUMIF(Design!$C$15:$C$41,$B42,Design!K$15:K$41)</f>
        <v>0</v>
      </c>
      <c r="T42" s="15">
        <f>IFERROR(VLOOKUP($B42,'Master Staff List'!$C$8:$D$57,2,FALSE),0)*S42</f>
        <v>0</v>
      </c>
      <c r="U42" s="228">
        <f>SUMIF(Design!$C$15:$C$41,$B42,Design!L$15:L$41)</f>
        <v>0</v>
      </c>
      <c r="V42" s="15">
        <f>IFERROR(VLOOKUP($B42,'Master Staff List'!$C$8:$D$57,2,FALSE),0)*U42</f>
        <v>0</v>
      </c>
      <c r="W42" s="228">
        <f>SUMIF(Design!$C$15:$C$41,$B42,Design!M$15:M$41)</f>
        <v>0</v>
      </c>
      <c r="X42" s="15">
        <f>IFERROR(VLOOKUP($B42,'Master Staff List'!$C$8:$D$57,2,FALSE),0)*W42</f>
        <v>0</v>
      </c>
      <c r="Y42" s="228">
        <f>SUMIF(Design!$C$15:$C$41,$B42,Design!N$15:N$41)</f>
        <v>0</v>
      </c>
      <c r="Z42" s="15">
        <f>IFERROR(VLOOKUP($B42,'Master Staff List'!$C$8:$D$57,2,FALSE),0)*Y42</f>
        <v>0</v>
      </c>
      <c r="AA42" s="228">
        <f>SUMIF(Design!$C$15:$C$41,$B42,Design!O$15:O$41)</f>
        <v>0</v>
      </c>
      <c r="AB42" s="15">
        <f>IFERROR(VLOOKUP($B42,'Master Staff List'!$C$8:$D$57,2,FALSE),0)*AA42</f>
        <v>0</v>
      </c>
      <c r="AC42" s="19">
        <f t="shared" si="7"/>
        <v>0</v>
      </c>
      <c r="AD42" s="28">
        <f t="shared" si="8"/>
        <v>0</v>
      </c>
      <c r="AE42" s="29">
        <f t="shared" si="9"/>
        <v>0</v>
      </c>
      <c r="AH42" s="168">
        <f t="shared" si="10"/>
        <v>0</v>
      </c>
      <c r="AI42" s="168">
        <f t="shared" si="11"/>
        <v>0</v>
      </c>
    </row>
    <row r="43" spans="1:35" ht="12.2" customHeight="1" x14ac:dyDescent="0.25">
      <c r="A43" s="42"/>
      <c r="B43" s="203" t="str">
        <f>'Master Staff List'!C42</f>
        <v>TBD Staff Name 35</v>
      </c>
      <c r="C43" s="134"/>
      <c r="D43" s="40"/>
      <c r="E43" s="228">
        <f>SUMIF(Design!$C$15:$C$41,$B43,Design!D$15:D$41)</f>
        <v>0</v>
      </c>
      <c r="F43" s="15">
        <f>IFERROR(VLOOKUP($B43,'Master Staff List'!$C$8:$D$57,2,FALSE),0)*E43</f>
        <v>0</v>
      </c>
      <c r="G43" s="228">
        <f>SUMIF(Design!$C$15:$C$41,$B43,Design!E$15:E$41)</f>
        <v>0</v>
      </c>
      <c r="H43" s="15">
        <f>IFERROR(VLOOKUP($B43,'Master Staff List'!$C$8:$D$57,2,FALSE),0)*G43</f>
        <v>0</v>
      </c>
      <c r="I43" s="228">
        <f>SUMIF(Design!$C$15:$C$41,$B43,Design!F$15:F$41)</f>
        <v>0</v>
      </c>
      <c r="J43" s="15">
        <f>IFERROR(VLOOKUP($B43,'Master Staff List'!$C$8:$D$57,2,FALSE),0)*I43</f>
        <v>0</v>
      </c>
      <c r="K43" s="228">
        <f>SUMIF(Design!$C$15:$C$41,$B43,Design!G$15:G$41)</f>
        <v>0</v>
      </c>
      <c r="L43" s="15">
        <f>IFERROR(VLOOKUP($B43,'Master Staff List'!$C$8:$D$57,2,FALSE),0)*K43</f>
        <v>0</v>
      </c>
      <c r="M43" s="228">
        <f>SUMIF(Design!$C$15:$C$41,$B43,Design!H$15:H$41)</f>
        <v>0</v>
      </c>
      <c r="N43" s="15">
        <f>IFERROR(VLOOKUP($B43,'Master Staff List'!$C$8:$D$57,2,FALSE),0)*M43</f>
        <v>0</v>
      </c>
      <c r="O43" s="228">
        <f>SUMIF(Design!$C$15:$C$41,$B43,Design!I$15:I$41)</f>
        <v>0</v>
      </c>
      <c r="P43" s="15">
        <f>IFERROR(VLOOKUP($B43,'Master Staff List'!$C$8:$D$57,2,FALSE),0)*O43</f>
        <v>0</v>
      </c>
      <c r="Q43" s="228">
        <f>SUMIF(Design!$C$15:$C$41,$B43,Design!J$15:J$41)</f>
        <v>0</v>
      </c>
      <c r="R43" s="15">
        <f>IFERROR(VLOOKUP($B43,'Master Staff List'!$C$8:$D$57,2,FALSE),0)*Q43</f>
        <v>0</v>
      </c>
      <c r="S43" s="228">
        <f>SUMIF(Design!$C$15:$C$41,$B43,Design!K$15:K$41)</f>
        <v>0</v>
      </c>
      <c r="T43" s="15">
        <f>IFERROR(VLOOKUP($B43,'Master Staff List'!$C$8:$D$57,2,FALSE),0)*S43</f>
        <v>0</v>
      </c>
      <c r="U43" s="228">
        <f>SUMIF(Design!$C$15:$C$41,$B43,Design!L$15:L$41)</f>
        <v>0</v>
      </c>
      <c r="V43" s="15">
        <f>IFERROR(VLOOKUP($B43,'Master Staff List'!$C$8:$D$57,2,FALSE),0)*U43</f>
        <v>0</v>
      </c>
      <c r="W43" s="228">
        <f>SUMIF(Design!$C$15:$C$41,$B43,Design!M$15:M$41)</f>
        <v>0</v>
      </c>
      <c r="X43" s="15">
        <f>IFERROR(VLOOKUP($B43,'Master Staff List'!$C$8:$D$57,2,FALSE),0)*W43</f>
        <v>0</v>
      </c>
      <c r="Y43" s="228">
        <f>SUMIF(Design!$C$15:$C$41,$B43,Design!N$15:N$41)</f>
        <v>0</v>
      </c>
      <c r="Z43" s="15">
        <f>IFERROR(VLOOKUP($B43,'Master Staff List'!$C$8:$D$57,2,FALSE),0)*Y43</f>
        <v>0</v>
      </c>
      <c r="AA43" s="228">
        <f>SUMIF(Design!$C$15:$C$41,$B43,Design!O$15:O$41)</f>
        <v>0</v>
      </c>
      <c r="AB43" s="15">
        <f>IFERROR(VLOOKUP($B43,'Master Staff List'!$C$8:$D$57,2,FALSE),0)*AA43</f>
        <v>0</v>
      </c>
      <c r="AC43" s="19">
        <f t="shared" si="7"/>
        <v>0</v>
      </c>
      <c r="AD43" s="28">
        <f t="shared" si="8"/>
        <v>0</v>
      </c>
      <c r="AE43" s="29">
        <f t="shared" si="9"/>
        <v>0</v>
      </c>
      <c r="AH43" s="168">
        <f t="shared" si="10"/>
        <v>0</v>
      </c>
      <c r="AI43" s="168">
        <f t="shared" si="11"/>
        <v>0</v>
      </c>
    </row>
    <row r="44" spans="1:35" ht="12.2" customHeight="1" x14ac:dyDescent="0.25">
      <c r="A44" s="42"/>
      <c r="B44" s="203" t="str">
        <f>'Master Staff List'!C43</f>
        <v>TBD Staff Name 36</v>
      </c>
      <c r="C44" s="134"/>
      <c r="D44" s="40"/>
      <c r="E44" s="228">
        <f>SUMIF(Design!$C$15:$C$41,$B44,Design!D$15:D$41)</f>
        <v>0</v>
      </c>
      <c r="F44" s="15">
        <f>IFERROR(VLOOKUP($B44,'Master Staff List'!$C$8:$D$57,2,FALSE),0)*E44</f>
        <v>0</v>
      </c>
      <c r="G44" s="228">
        <f>SUMIF(Design!$C$15:$C$41,$B44,Design!E$15:E$41)</f>
        <v>0</v>
      </c>
      <c r="H44" s="15">
        <f>IFERROR(VLOOKUP($B44,'Master Staff List'!$C$8:$D$57,2,FALSE),0)*G44</f>
        <v>0</v>
      </c>
      <c r="I44" s="228">
        <f>SUMIF(Design!$C$15:$C$41,$B44,Design!F$15:F$41)</f>
        <v>0</v>
      </c>
      <c r="J44" s="15">
        <f>IFERROR(VLOOKUP($B44,'Master Staff List'!$C$8:$D$57,2,FALSE),0)*I44</f>
        <v>0</v>
      </c>
      <c r="K44" s="228">
        <f>SUMIF(Design!$C$15:$C$41,$B44,Design!G$15:G$41)</f>
        <v>0</v>
      </c>
      <c r="L44" s="15">
        <f>IFERROR(VLOOKUP($B44,'Master Staff List'!$C$8:$D$57,2,FALSE),0)*K44</f>
        <v>0</v>
      </c>
      <c r="M44" s="228">
        <f>SUMIF(Design!$C$15:$C$41,$B44,Design!H$15:H$41)</f>
        <v>0</v>
      </c>
      <c r="N44" s="15">
        <f>IFERROR(VLOOKUP($B44,'Master Staff List'!$C$8:$D$57,2,FALSE),0)*M44</f>
        <v>0</v>
      </c>
      <c r="O44" s="228">
        <f>SUMIF(Design!$C$15:$C$41,$B44,Design!I$15:I$41)</f>
        <v>0</v>
      </c>
      <c r="P44" s="15">
        <f>IFERROR(VLOOKUP($B44,'Master Staff List'!$C$8:$D$57,2,FALSE),0)*O44</f>
        <v>0</v>
      </c>
      <c r="Q44" s="228">
        <f>SUMIF(Design!$C$15:$C$41,$B44,Design!J$15:J$41)</f>
        <v>0</v>
      </c>
      <c r="R44" s="15">
        <f>IFERROR(VLOOKUP($B44,'Master Staff List'!$C$8:$D$57,2,FALSE),0)*Q44</f>
        <v>0</v>
      </c>
      <c r="S44" s="228">
        <f>SUMIF(Design!$C$15:$C$41,$B44,Design!K$15:K$41)</f>
        <v>0</v>
      </c>
      <c r="T44" s="15">
        <f>IFERROR(VLOOKUP($B44,'Master Staff List'!$C$8:$D$57,2,FALSE),0)*S44</f>
        <v>0</v>
      </c>
      <c r="U44" s="228">
        <f>SUMIF(Design!$C$15:$C$41,$B44,Design!L$15:L$41)</f>
        <v>0</v>
      </c>
      <c r="V44" s="15">
        <f>IFERROR(VLOOKUP($B44,'Master Staff List'!$C$8:$D$57,2,FALSE),0)*U44</f>
        <v>0</v>
      </c>
      <c r="W44" s="228">
        <f>SUMIF(Design!$C$15:$C$41,$B44,Design!M$15:M$41)</f>
        <v>0</v>
      </c>
      <c r="X44" s="15">
        <f>IFERROR(VLOOKUP($B44,'Master Staff List'!$C$8:$D$57,2,FALSE),0)*W44</f>
        <v>0</v>
      </c>
      <c r="Y44" s="228">
        <f>SUMIF(Design!$C$15:$C$41,$B44,Design!N$15:N$41)</f>
        <v>0</v>
      </c>
      <c r="Z44" s="15">
        <f>IFERROR(VLOOKUP($B44,'Master Staff List'!$C$8:$D$57,2,FALSE),0)*Y44</f>
        <v>0</v>
      </c>
      <c r="AA44" s="228">
        <f>SUMIF(Design!$C$15:$C$41,$B44,Design!O$15:O$41)</f>
        <v>0</v>
      </c>
      <c r="AB44" s="15">
        <f>IFERROR(VLOOKUP($B44,'Master Staff List'!$C$8:$D$57,2,FALSE),0)*AA44</f>
        <v>0</v>
      </c>
      <c r="AC44" s="19">
        <f t="shared" si="7"/>
        <v>0</v>
      </c>
      <c r="AD44" s="28">
        <f t="shared" si="8"/>
        <v>0</v>
      </c>
      <c r="AE44" s="29">
        <f t="shared" si="9"/>
        <v>0</v>
      </c>
      <c r="AH44" s="168">
        <f t="shared" si="10"/>
        <v>0</v>
      </c>
      <c r="AI44" s="168">
        <f t="shared" si="11"/>
        <v>0</v>
      </c>
    </row>
    <row r="45" spans="1:35" ht="12.2" customHeight="1" x14ac:dyDescent="0.25">
      <c r="A45" s="42"/>
      <c r="B45" s="203" t="str">
        <f>'Master Staff List'!C44</f>
        <v>TBD Staff Name 37</v>
      </c>
      <c r="C45" s="134"/>
      <c r="D45" s="40"/>
      <c r="E45" s="228">
        <f>SUMIF(Design!$C$15:$C$41,$B45,Design!D$15:D$41)</f>
        <v>0</v>
      </c>
      <c r="F45" s="15">
        <f>IFERROR(VLOOKUP($B45,'Master Staff List'!$C$8:$D$57,2,FALSE),0)*E45</f>
        <v>0</v>
      </c>
      <c r="G45" s="228">
        <f>SUMIF(Design!$C$15:$C$41,$B45,Design!E$15:E$41)</f>
        <v>0</v>
      </c>
      <c r="H45" s="15">
        <f>IFERROR(VLOOKUP($B45,'Master Staff List'!$C$8:$D$57,2,FALSE),0)*G45</f>
        <v>0</v>
      </c>
      <c r="I45" s="228">
        <f>SUMIF(Design!$C$15:$C$41,$B45,Design!F$15:F$41)</f>
        <v>0</v>
      </c>
      <c r="J45" s="15">
        <f>IFERROR(VLOOKUP($B45,'Master Staff List'!$C$8:$D$57,2,FALSE),0)*I45</f>
        <v>0</v>
      </c>
      <c r="K45" s="228">
        <f>SUMIF(Design!$C$15:$C$41,$B45,Design!G$15:G$41)</f>
        <v>0</v>
      </c>
      <c r="L45" s="15">
        <f>IFERROR(VLOOKUP($B45,'Master Staff List'!$C$8:$D$57,2,FALSE),0)*K45</f>
        <v>0</v>
      </c>
      <c r="M45" s="228">
        <f>SUMIF(Design!$C$15:$C$41,$B45,Design!H$15:H$41)</f>
        <v>0</v>
      </c>
      <c r="N45" s="15">
        <f>IFERROR(VLOOKUP($B45,'Master Staff List'!$C$8:$D$57,2,FALSE),0)*M45</f>
        <v>0</v>
      </c>
      <c r="O45" s="228">
        <f>SUMIF(Design!$C$15:$C$41,$B45,Design!I$15:I$41)</f>
        <v>0</v>
      </c>
      <c r="P45" s="15">
        <f>IFERROR(VLOOKUP($B45,'Master Staff List'!$C$8:$D$57,2,FALSE),0)*O45</f>
        <v>0</v>
      </c>
      <c r="Q45" s="228">
        <f>SUMIF(Design!$C$15:$C$41,$B45,Design!J$15:J$41)</f>
        <v>0</v>
      </c>
      <c r="R45" s="15">
        <f>IFERROR(VLOOKUP($B45,'Master Staff List'!$C$8:$D$57,2,FALSE),0)*Q45</f>
        <v>0</v>
      </c>
      <c r="S45" s="228">
        <f>SUMIF(Design!$C$15:$C$41,$B45,Design!K$15:K$41)</f>
        <v>0</v>
      </c>
      <c r="T45" s="15">
        <f>IFERROR(VLOOKUP($B45,'Master Staff List'!$C$8:$D$57,2,FALSE),0)*S45</f>
        <v>0</v>
      </c>
      <c r="U45" s="228">
        <f>SUMIF(Design!$C$15:$C$41,$B45,Design!L$15:L$41)</f>
        <v>0</v>
      </c>
      <c r="V45" s="15">
        <f>IFERROR(VLOOKUP($B45,'Master Staff List'!$C$8:$D$57,2,FALSE),0)*U45</f>
        <v>0</v>
      </c>
      <c r="W45" s="228">
        <f>SUMIF(Design!$C$15:$C$41,$B45,Design!M$15:M$41)</f>
        <v>0</v>
      </c>
      <c r="X45" s="15">
        <f>IFERROR(VLOOKUP($B45,'Master Staff List'!$C$8:$D$57,2,FALSE),0)*W45</f>
        <v>0</v>
      </c>
      <c r="Y45" s="228">
        <f>SUMIF(Design!$C$15:$C$41,$B45,Design!N$15:N$41)</f>
        <v>0</v>
      </c>
      <c r="Z45" s="15">
        <f>IFERROR(VLOOKUP($B45,'Master Staff List'!$C$8:$D$57,2,FALSE),0)*Y45</f>
        <v>0</v>
      </c>
      <c r="AA45" s="228">
        <f>SUMIF(Design!$C$15:$C$41,$B45,Design!O$15:O$41)</f>
        <v>0</v>
      </c>
      <c r="AB45" s="15">
        <f>IFERROR(VLOOKUP($B45,'Master Staff List'!$C$8:$D$57,2,FALSE),0)*AA45</f>
        <v>0</v>
      </c>
      <c r="AC45" s="19">
        <f t="shared" si="7"/>
        <v>0</v>
      </c>
      <c r="AD45" s="28">
        <f t="shared" si="8"/>
        <v>0</v>
      </c>
      <c r="AE45" s="29">
        <f t="shared" si="9"/>
        <v>0</v>
      </c>
      <c r="AH45" s="168">
        <f t="shared" si="10"/>
        <v>0</v>
      </c>
      <c r="AI45" s="168">
        <f t="shared" si="11"/>
        <v>0</v>
      </c>
    </row>
    <row r="46" spans="1:35" ht="12.2" customHeight="1" x14ac:dyDescent="0.25">
      <c r="A46" s="42"/>
      <c r="B46" s="203" t="str">
        <f>'Master Staff List'!C45</f>
        <v>TBD Staff Name 38</v>
      </c>
      <c r="C46" s="134"/>
      <c r="D46" s="40"/>
      <c r="E46" s="228">
        <f>SUMIF(Design!$C$15:$C$41,$B46,Design!D$15:D$41)</f>
        <v>0</v>
      </c>
      <c r="F46" s="15">
        <f>IFERROR(VLOOKUP($B46,'Master Staff List'!$C$8:$D$57,2,FALSE),0)*E46</f>
        <v>0</v>
      </c>
      <c r="G46" s="228">
        <f>SUMIF(Design!$C$15:$C$41,$B46,Design!E$15:E$41)</f>
        <v>0</v>
      </c>
      <c r="H46" s="15">
        <f>IFERROR(VLOOKUP($B46,'Master Staff List'!$C$8:$D$57,2,FALSE),0)*G46</f>
        <v>0</v>
      </c>
      <c r="I46" s="228">
        <f>SUMIF(Design!$C$15:$C$41,$B46,Design!F$15:F$41)</f>
        <v>0</v>
      </c>
      <c r="J46" s="15">
        <f>IFERROR(VLOOKUP($B46,'Master Staff List'!$C$8:$D$57,2,FALSE),0)*I46</f>
        <v>0</v>
      </c>
      <c r="K46" s="228">
        <f>SUMIF(Design!$C$15:$C$41,$B46,Design!G$15:G$41)</f>
        <v>0</v>
      </c>
      <c r="L46" s="15">
        <f>IFERROR(VLOOKUP($B46,'Master Staff List'!$C$8:$D$57,2,FALSE),0)*K46</f>
        <v>0</v>
      </c>
      <c r="M46" s="228">
        <f>SUMIF(Design!$C$15:$C$41,$B46,Design!H$15:H$41)</f>
        <v>0</v>
      </c>
      <c r="N46" s="15">
        <f>IFERROR(VLOOKUP($B46,'Master Staff List'!$C$8:$D$57,2,FALSE),0)*M46</f>
        <v>0</v>
      </c>
      <c r="O46" s="228">
        <f>SUMIF(Design!$C$15:$C$41,$B46,Design!I$15:I$41)</f>
        <v>0</v>
      </c>
      <c r="P46" s="15">
        <f>IFERROR(VLOOKUP($B46,'Master Staff List'!$C$8:$D$57,2,FALSE),0)*O46</f>
        <v>0</v>
      </c>
      <c r="Q46" s="228">
        <f>SUMIF(Design!$C$15:$C$41,$B46,Design!J$15:J$41)</f>
        <v>0</v>
      </c>
      <c r="R46" s="15">
        <f>IFERROR(VLOOKUP($B46,'Master Staff List'!$C$8:$D$57,2,FALSE),0)*Q46</f>
        <v>0</v>
      </c>
      <c r="S46" s="228">
        <f>SUMIF(Design!$C$15:$C$41,$B46,Design!K$15:K$41)</f>
        <v>0</v>
      </c>
      <c r="T46" s="15">
        <f>IFERROR(VLOOKUP($B46,'Master Staff List'!$C$8:$D$57,2,FALSE),0)*S46</f>
        <v>0</v>
      </c>
      <c r="U46" s="228">
        <f>SUMIF(Design!$C$15:$C$41,$B46,Design!L$15:L$41)</f>
        <v>0</v>
      </c>
      <c r="V46" s="15">
        <f>IFERROR(VLOOKUP($B46,'Master Staff List'!$C$8:$D$57,2,FALSE),0)*U46</f>
        <v>0</v>
      </c>
      <c r="W46" s="228">
        <f>SUMIF(Design!$C$15:$C$41,$B46,Design!M$15:M$41)</f>
        <v>0</v>
      </c>
      <c r="X46" s="15">
        <f>IFERROR(VLOOKUP($B46,'Master Staff List'!$C$8:$D$57,2,FALSE),0)*W46</f>
        <v>0</v>
      </c>
      <c r="Y46" s="228">
        <f>SUMIF(Design!$C$15:$C$41,$B46,Design!N$15:N$41)</f>
        <v>0</v>
      </c>
      <c r="Z46" s="15">
        <f>IFERROR(VLOOKUP($B46,'Master Staff List'!$C$8:$D$57,2,FALSE),0)*Y46</f>
        <v>0</v>
      </c>
      <c r="AA46" s="228">
        <f>SUMIF(Design!$C$15:$C$41,$B46,Design!O$15:O$41)</f>
        <v>0</v>
      </c>
      <c r="AB46" s="15">
        <f>IFERROR(VLOOKUP($B46,'Master Staff List'!$C$8:$D$57,2,FALSE),0)*AA46</f>
        <v>0</v>
      </c>
      <c r="AC46" s="19">
        <f t="shared" ref="AC46:AC58" si="12">SUM(F46,H46,J46,T46,V46,X46,Z46,AB46,L46,N46,P46,R46)</f>
        <v>0</v>
      </c>
      <c r="AD46" s="28">
        <f t="shared" ref="AD46:AD58" si="13">SUM(E46,G46,I46,S46,U46,W46,Y46,AA46,K46,M46,O46,Q46)</f>
        <v>0</v>
      </c>
      <c r="AE46" s="29">
        <f t="shared" si="9"/>
        <v>0</v>
      </c>
      <c r="AH46" s="168">
        <f t="shared" si="10"/>
        <v>0</v>
      </c>
      <c r="AI46" s="168">
        <f t="shared" si="11"/>
        <v>0</v>
      </c>
    </row>
    <row r="47" spans="1:35" ht="12.2" customHeight="1" x14ac:dyDescent="0.25">
      <c r="A47" s="42"/>
      <c r="B47" s="203" t="str">
        <f>'Master Staff List'!C46</f>
        <v>TBD Staff Name 39</v>
      </c>
      <c r="C47" s="134"/>
      <c r="D47" s="40"/>
      <c r="E47" s="228">
        <f>SUMIF(Design!$C$15:$C$41,$B47,Design!D$15:D$41)</f>
        <v>0</v>
      </c>
      <c r="F47" s="15">
        <f>IFERROR(VLOOKUP($B47,'Master Staff List'!$C$8:$D$57,2,FALSE),0)*E47</f>
        <v>0</v>
      </c>
      <c r="G47" s="228">
        <f>SUMIF(Design!$C$15:$C$41,$B47,Design!E$15:E$41)</f>
        <v>0</v>
      </c>
      <c r="H47" s="15">
        <f>IFERROR(VLOOKUP($B47,'Master Staff List'!$C$8:$D$57,2,FALSE),0)*G47</f>
        <v>0</v>
      </c>
      <c r="I47" s="228">
        <f>SUMIF(Design!$C$15:$C$41,$B47,Design!F$15:F$41)</f>
        <v>0</v>
      </c>
      <c r="J47" s="15">
        <f>IFERROR(VLOOKUP($B47,'Master Staff List'!$C$8:$D$57,2,FALSE),0)*I47</f>
        <v>0</v>
      </c>
      <c r="K47" s="228">
        <f>SUMIF(Design!$C$15:$C$41,$B47,Design!G$15:G$41)</f>
        <v>0</v>
      </c>
      <c r="L47" s="15">
        <f>IFERROR(VLOOKUP($B47,'Master Staff List'!$C$8:$D$57,2,FALSE),0)*K47</f>
        <v>0</v>
      </c>
      <c r="M47" s="228">
        <f>SUMIF(Design!$C$15:$C$41,$B47,Design!H$15:H$41)</f>
        <v>0</v>
      </c>
      <c r="N47" s="15">
        <f>IFERROR(VLOOKUP($B47,'Master Staff List'!$C$8:$D$57,2,FALSE),0)*M47</f>
        <v>0</v>
      </c>
      <c r="O47" s="228">
        <f>SUMIF(Design!$C$15:$C$41,$B47,Design!I$15:I$41)</f>
        <v>0</v>
      </c>
      <c r="P47" s="15">
        <f>IFERROR(VLOOKUP($B47,'Master Staff List'!$C$8:$D$57,2,FALSE),0)*O47</f>
        <v>0</v>
      </c>
      <c r="Q47" s="228">
        <f>SUMIF(Design!$C$15:$C$41,$B47,Design!J$15:J$41)</f>
        <v>0</v>
      </c>
      <c r="R47" s="15">
        <f>IFERROR(VLOOKUP($B47,'Master Staff List'!$C$8:$D$57,2,FALSE),0)*Q47</f>
        <v>0</v>
      </c>
      <c r="S47" s="228">
        <f>SUMIF(Design!$C$15:$C$41,$B47,Design!K$15:K$41)</f>
        <v>0</v>
      </c>
      <c r="T47" s="15">
        <f>IFERROR(VLOOKUP($B47,'Master Staff List'!$C$8:$D$57,2,FALSE),0)*S47</f>
        <v>0</v>
      </c>
      <c r="U47" s="228">
        <f>SUMIF(Design!$C$15:$C$41,$B47,Design!L$15:L$41)</f>
        <v>0</v>
      </c>
      <c r="V47" s="15">
        <f>IFERROR(VLOOKUP($B47,'Master Staff List'!$C$8:$D$57,2,FALSE),0)*U47</f>
        <v>0</v>
      </c>
      <c r="W47" s="228">
        <f>SUMIF(Design!$C$15:$C$41,$B47,Design!M$15:M$41)</f>
        <v>0</v>
      </c>
      <c r="X47" s="15">
        <f>IFERROR(VLOOKUP($B47,'Master Staff List'!$C$8:$D$57,2,FALSE),0)*W47</f>
        <v>0</v>
      </c>
      <c r="Y47" s="228">
        <f>SUMIF(Design!$C$15:$C$41,$B47,Design!N$15:N$41)</f>
        <v>0</v>
      </c>
      <c r="Z47" s="15">
        <f>IFERROR(VLOOKUP($B47,'Master Staff List'!$C$8:$D$57,2,FALSE),0)*Y47</f>
        <v>0</v>
      </c>
      <c r="AA47" s="228">
        <f>SUMIF(Design!$C$15:$C$41,$B47,Design!O$15:O$41)</f>
        <v>0</v>
      </c>
      <c r="AB47" s="15">
        <f>IFERROR(VLOOKUP($B47,'Master Staff List'!$C$8:$D$57,2,FALSE),0)*AA47</f>
        <v>0</v>
      </c>
      <c r="AC47" s="19">
        <f t="shared" si="12"/>
        <v>0</v>
      </c>
      <c r="AD47" s="28">
        <f t="shared" si="13"/>
        <v>0</v>
      </c>
      <c r="AE47" s="29">
        <f t="shared" si="9"/>
        <v>0</v>
      </c>
      <c r="AH47" s="168">
        <f t="shared" si="10"/>
        <v>0</v>
      </c>
      <c r="AI47" s="168">
        <f t="shared" si="11"/>
        <v>0</v>
      </c>
    </row>
    <row r="48" spans="1:35" ht="12.2" customHeight="1" x14ac:dyDescent="0.25">
      <c r="A48" s="42"/>
      <c r="B48" s="203" t="str">
        <f>'Master Staff List'!C47</f>
        <v>TBD Staff Name 40</v>
      </c>
      <c r="C48" s="134"/>
      <c r="D48" s="40"/>
      <c r="E48" s="228">
        <f>SUMIF(Design!$C$15:$C$41,$B48,Design!D$15:D$41)</f>
        <v>0</v>
      </c>
      <c r="F48" s="15">
        <f>IFERROR(VLOOKUP($B48,'Master Staff List'!$C$8:$D$57,2,FALSE),0)*E48</f>
        <v>0</v>
      </c>
      <c r="G48" s="228">
        <f>SUMIF(Design!$C$15:$C$41,$B48,Design!E$15:E$41)</f>
        <v>0</v>
      </c>
      <c r="H48" s="15">
        <f>IFERROR(VLOOKUP($B48,'Master Staff List'!$C$8:$D$57,2,FALSE),0)*G48</f>
        <v>0</v>
      </c>
      <c r="I48" s="228">
        <f>SUMIF(Design!$C$15:$C$41,$B48,Design!F$15:F$41)</f>
        <v>0</v>
      </c>
      <c r="J48" s="15">
        <f>IFERROR(VLOOKUP($B48,'Master Staff List'!$C$8:$D$57,2,FALSE),0)*I48</f>
        <v>0</v>
      </c>
      <c r="K48" s="228">
        <f>SUMIF(Design!$C$15:$C$41,$B48,Design!G$15:G$41)</f>
        <v>0</v>
      </c>
      <c r="L48" s="15">
        <f>IFERROR(VLOOKUP($B48,'Master Staff List'!$C$8:$D$57,2,FALSE),0)*K48</f>
        <v>0</v>
      </c>
      <c r="M48" s="228">
        <f>SUMIF(Design!$C$15:$C$41,$B48,Design!H$15:H$41)</f>
        <v>0</v>
      </c>
      <c r="N48" s="15">
        <f>IFERROR(VLOOKUP($B48,'Master Staff List'!$C$8:$D$57,2,FALSE),0)*M48</f>
        <v>0</v>
      </c>
      <c r="O48" s="228">
        <f>SUMIF(Design!$C$15:$C$41,$B48,Design!I$15:I$41)</f>
        <v>0</v>
      </c>
      <c r="P48" s="15">
        <f>IFERROR(VLOOKUP($B48,'Master Staff List'!$C$8:$D$57,2,FALSE),0)*O48</f>
        <v>0</v>
      </c>
      <c r="Q48" s="228">
        <f>SUMIF(Design!$C$15:$C$41,$B48,Design!J$15:J$41)</f>
        <v>0</v>
      </c>
      <c r="R48" s="15">
        <f>IFERROR(VLOOKUP($B48,'Master Staff List'!$C$8:$D$57,2,FALSE),0)*Q48</f>
        <v>0</v>
      </c>
      <c r="S48" s="228">
        <f>SUMIF(Design!$C$15:$C$41,$B48,Design!K$15:K$41)</f>
        <v>0</v>
      </c>
      <c r="T48" s="15">
        <f>IFERROR(VLOOKUP($B48,'Master Staff List'!$C$8:$D$57,2,FALSE),0)*S48</f>
        <v>0</v>
      </c>
      <c r="U48" s="228">
        <f>SUMIF(Design!$C$15:$C$41,$B48,Design!L$15:L$41)</f>
        <v>0</v>
      </c>
      <c r="V48" s="15">
        <f>IFERROR(VLOOKUP($B48,'Master Staff List'!$C$8:$D$57,2,FALSE),0)*U48</f>
        <v>0</v>
      </c>
      <c r="W48" s="228">
        <f>SUMIF(Design!$C$15:$C$41,$B48,Design!M$15:M$41)</f>
        <v>0</v>
      </c>
      <c r="X48" s="15">
        <f>IFERROR(VLOOKUP($B48,'Master Staff List'!$C$8:$D$57,2,FALSE),0)*W48</f>
        <v>0</v>
      </c>
      <c r="Y48" s="228">
        <f>SUMIF(Design!$C$15:$C$41,$B48,Design!N$15:N$41)</f>
        <v>0</v>
      </c>
      <c r="Z48" s="15">
        <f>IFERROR(VLOOKUP($B48,'Master Staff List'!$C$8:$D$57,2,FALSE),0)*Y48</f>
        <v>0</v>
      </c>
      <c r="AA48" s="228">
        <f>SUMIF(Design!$C$15:$C$41,$B48,Design!O$15:O$41)</f>
        <v>0</v>
      </c>
      <c r="AB48" s="15">
        <f>IFERROR(VLOOKUP($B48,'Master Staff List'!$C$8:$D$57,2,FALSE),0)*AA48</f>
        <v>0</v>
      </c>
      <c r="AC48" s="19">
        <f t="shared" si="12"/>
        <v>0</v>
      </c>
      <c r="AD48" s="28">
        <f t="shared" si="13"/>
        <v>0</v>
      </c>
      <c r="AE48" s="29">
        <f t="shared" si="9"/>
        <v>0</v>
      </c>
      <c r="AH48" s="168">
        <f t="shared" si="10"/>
        <v>0</v>
      </c>
      <c r="AI48" s="168">
        <f t="shared" si="11"/>
        <v>0</v>
      </c>
    </row>
    <row r="49" spans="1:39" ht="12.2" customHeight="1" x14ac:dyDescent="0.25">
      <c r="A49" s="42"/>
      <c r="B49" s="203" t="str">
        <f>'Master Staff List'!C48</f>
        <v>TBD Staff Name 41</v>
      </c>
      <c r="C49" s="134"/>
      <c r="D49" s="40"/>
      <c r="E49" s="228">
        <f>SUMIF(Design!$C$15:$C$41,$B49,Design!D$15:D$41)</f>
        <v>0</v>
      </c>
      <c r="F49" s="15">
        <f>IFERROR(VLOOKUP($B49,'Master Staff List'!$C$8:$D$57,2,FALSE),0)*E49</f>
        <v>0</v>
      </c>
      <c r="G49" s="228">
        <f>SUMIF(Design!$C$15:$C$41,$B49,Design!E$15:E$41)</f>
        <v>0</v>
      </c>
      <c r="H49" s="15">
        <f>IFERROR(VLOOKUP($B49,'Master Staff List'!$C$8:$D$57,2,FALSE),0)*G49</f>
        <v>0</v>
      </c>
      <c r="I49" s="228">
        <f>SUMIF(Design!$C$15:$C$41,$B49,Design!F$15:F$41)</f>
        <v>0</v>
      </c>
      <c r="J49" s="15">
        <f>IFERROR(VLOOKUP($B49,'Master Staff List'!$C$8:$D$57,2,FALSE),0)*I49</f>
        <v>0</v>
      </c>
      <c r="K49" s="228">
        <f>SUMIF(Design!$C$15:$C$41,$B49,Design!G$15:G$41)</f>
        <v>0</v>
      </c>
      <c r="L49" s="15">
        <f>IFERROR(VLOOKUP($B49,'Master Staff List'!$C$8:$D$57,2,FALSE),0)*K49</f>
        <v>0</v>
      </c>
      <c r="M49" s="228">
        <f>SUMIF(Design!$C$15:$C$41,$B49,Design!H$15:H$41)</f>
        <v>0</v>
      </c>
      <c r="N49" s="15">
        <f>IFERROR(VLOOKUP($B49,'Master Staff List'!$C$8:$D$57,2,FALSE),0)*M49</f>
        <v>0</v>
      </c>
      <c r="O49" s="228">
        <f>SUMIF(Design!$C$15:$C$41,$B49,Design!I$15:I$41)</f>
        <v>0</v>
      </c>
      <c r="P49" s="15">
        <f>IFERROR(VLOOKUP($B49,'Master Staff List'!$C$8:$D$57,2,FALSE),0)*O49</f>
        <v>0</v>
      </c>
      <c r="Q49" s="228">
        <f>SUMIF(Design!$C$15:$C$41,$B49,Design!J$15:J$41)</f>
        <v>0</v>
      </c>
      <c r="R49" s="15">
        <f>IFERROR(VLOOKUP($B49,'Master Staff List'!$C$8:$D$57,2,FALSE),0)*Q49</f>
        <v>0</v>
      </c>
      <c r="S49" s="228">
        <f>SUMIF(Design!$C$15:$C$41,$B49,Design!K$15:K$41)</f>
        <v>0</v>
      </c>
      <c r="T49" s="15">
        <f>IFERROR(VLOOKUP($B49,'Master Staff List'!$C$8:$D$57,2,FALSE),0)*S49</f>
        <v>0</v>
      </c>
      <c r="U49" s="228">
        <f>SUMIF(Design!$C$15:$C$41,$B49,Design!L$15:L$41)</f>
        <v>0</v>
      </c>
      <c r="V49" s="15">
        <f>IFERROR(VLOOKUP($B49,'Master Staff List'!$C$8:$D$57,2,FALSE),0)*U49</f>
        <v>0</v>
      </c>
      <c r="W49" s="228">
        <f>SUMIF(Design!$C$15:$C$41,$B49,Design!M$15:M$41)</f>
        <v>0</v>
      </c>
      <c r="X49" s="15">
        <f>IFERROR(VLOOKUP($B49,'Master Staff List'!$C$8:$D$57,2,FALSE),0)*W49</f>
        <v>0</v>
      </c>
      <c r="Y49" s="228">
        <f>SUMIF(Design!$C$15:$C$41,$B49,Design!N$15:N$41)</f>
        <v>0</v>
      </c>
      <c r="Z49" s="15">
        <f>IFERROR(VLOOKUP($B49,'Master Staff List'!$C$8:$D$57,2,FALSE),0)*Y49</f>
        <v>0</v>
      </c>
      <c r="AA49" s="228">
        <f>SUMIF(Design!$C$15:$C$41,$B49,Design!O$15:O$41)</f>
        <v>0</v>
      </c>
      <c r="AB49" s="15">
        <f>IFERROR(VLOOKUP($B49,'Master Staff List'!$C$8:$D$57,2,FALSE),0)*AA49</f>
        <v>0</v>
      </c>
      <c r="AC49" s="19">
        <f t="shared" si="12"/>
        <v>0</v>
      </c>
      <c r="AD49" s="28">
        <f t="shared" si="13"/>
        <v>0</v>
      </c>
      <c r="AE49" s="29">
        <f t="shared" si="9"/>
        <v>0</v>
      </c>
      <c r="AH49" s="168">
        <f t="shared" si="10"/>
        <v>0</v>
      </c>
      <c r="AI49" s="168">
        <f t="shared" si="11"/>
        <v>0</v>
      </c>
    </row>
    <row r="50" spans="1:39" ht="12.2" customHeight="1" x14ac:dyDescent="0.25">
      <c r="A50" s="42"/>
      <c r="B50" s="203" t="str">
        <f>'Master Staff List'!C49</f>
        <v>TBD Staff Name 42</v>
      </c>
      <c r="C50" s="134"/>
      <c r="D50" s="40"/>
      <c r="E50" s="228">
        <f>SUMIF(Design!$C$15:$C$41,$B50,Design!D$15:D$41)</f>
        <v>0</v>
      </c>
      <c r="F50" s="15">
        <f>IFERROR(VLOOKUP($B50,'Master Staff List'!$C$8:$D$57,2,FALSE),0)*E50</f>
        <v>0</v>
      </c>
      <c r="G50" s="228">
        <f>SUMIF(Design!$C$15:$C$41,$B50,Design!E$15:E$41)</f>
        <v>0</v>
      </c>
      <c r="H50" s="15">
        <f>IFERROR(VLOOKUP($B50,'Master Staff List'!$C$8:$D$57,2,FALSE),0)*G50</f>
        <v>0</v>
      </c>
      <c r="I50" s="228">
        <f>SUMIF(Design!$C$15:$C$41,$B50,Design!F$15:F$41)</f>
        <v>0</v>
      </c>
      <c r="J50" s="15">
        <f>IFERROR(VLOOKUP($B50,'Master Staff List'!$C$8:$D$57,2,FALSE),0)*I50</f>
        <v>0</v>
      </c>
      <c r="K50" s="228">
        <f>SUMIF(Design!$C$15:$C$41,$B50,Design!G$15:G$41)</f>
        <v>0</v>
      </c>
      <c r="L50" s="15">
        <f>IFERROR(VLOOKUP($B50,'Master Staff List'!$C$8:$D$57,2,FALSE),0)*K50</f>
        <v>0</v>
      </c>
      <c r="M50" s="228">
        <f>SUMIF(Design!$C$15:$C$41,$B50,Design!H$15:H$41)</f>
        <v>0</v>
      </c>
      <c r="N50" s="15">
        <f>IFERROR(VLOOKUP($B50,'Master Staff List'!$C$8:$D$57,2,FALSE),0)*M50</f>
        <v>0</v>
      </c>
      <c r="O50" s="228">
        <f>SUMIF(Design!$C$15:$C$41,$B50,Design!I$15:I$41)</f>
        <v>0</v>
      </c>
      <c r="P50" s="15">
        <f>IFERROR(VLOOKUP($B50,'Master Staff List'!$C$8:$D$57,2,FALSE),0)*O50</f>
        <v>0</v>
      </c>
      <c r="Q50" s="228">
        <f>SUMIF(Design!$C$15:$C$41,$B50,Design!J$15:J$41)</f>
        <v>0</v>
      </c>
      <c r="R50" s="15">
        <f>IFERROR(VLOOKUP($B50,'Master Staff List'!$C$8:$D$57,2,FALSE),0)*Q50</f>
        <v>0</v>
      </c>
      <c r="S50" s="228">
        <f>SUMIF(Design!$C$15:$C$41,$B50,Design!K$15:K$41)</f>
        <v>0</v>
      </c>
      <c r="T50" s="15">
        <f>IFERROR(VLOOKUP($B50,'Master Staff List'!$C$8:$D$57,2,FALSE),0)*S50</f>
        <v>0</v>
      </c>
      <c r="U50" s="228">
        <f>SUMIF(Design!$C$15:$C$41,$B50,Design!L$15:L$41)</f>
        <v>0</v>
      </c>
      <c r="V50" s="15">
        <f>IFERROR(VLOOKUP($B50,'Master Staff List'!$C$8:$D$57,2,FALSE),0)*U50</f>
        <v>0</v>
      </c>
      <c r="W50" s="228">
        <f>SUMIF(Design!$C$15:$C$41,$B50,Design!M$15:M$41)</f>
        <v>0</v>
      </c>
      <c r="X50" s="15">
        <f>IFERROR(VLOOKUP($B50,'Master Staff List'!$C$8:$D$57,2,FALSE),0)*W50</f>
        <v>0</v>
      </c>
      <c r="Y50" s="228">
        <f>SUMIF(Design!$C$15:$C$41,$B50,Design!N$15:N$41)</f>
        <v>0</v>
      </c>
      <c r="Z50" s="15">
        <f>IFERROR(VLOOKUP($B50,'Master Staff List'!$C$8:$D$57,2,FALSE),0)*Y50</f>
        <v>0</v>
      </c>
      <c r="AA50" s="228">
        <f>SUMIF(Design!$C$15:$C$41,$B50,Design!O$15:O$41)</f>
        <v>0</v>
      </c>
      <c r="AB50" s="15">
        <f>IFERROR(VLOOKUP($B50,'Master Staff List'!$C$8:$D$57,2,FALSE),0)*AA50</f>
        <v>0</v>
      </c>
      <c r="AC50" s="19">
        <f t="shared" si="12"/>
        <v>0</v>
      </c>
      <c r="AD50" s="28">
        <f t="shared" si="13"/>
        <v>0</v>
      </c>
      <c r="AE50" s="29">
        <f t="shared" si="9"/>
        <v>0</v>
      </c>
      <c r="AH50" s="168">
        <f t="shared" si="10"/>
        <v>0</v>
      </c>
      <c r="AI50" s="168">
        <f t="shared" si="11"/>
        <v>0</v>
      </c>
    </row>
    <row r="51" spans="1:39" ht="12.2" customHeight="1" x14ac:dyDescent="0.25">
      <c r="A51" s="42"/>
      <c r="B51" s="203" t="str">
        <f>'Master Staff List'!C50</f>
        <v>TBD Staff Name 43</v>
      </c>
      <c r="C51" s="134"/>
      <c r="D51" s="40"/>
      <c r="E51" s="228">
        <f>SUMIF(Design!$C$15:$C$41,$B51,Design!D$15:D$41)</f>
        <v>0</v>
      </c>
      <c r="F51" s="15">
        <f>IFERROR(VLOOKUP($B51,'Master Staff List'!$C$8:$D$57,2,FALSE),0)*E51</f>
        <v>0</v>
      </c>
      <c r="G51" s="228">
        <f>SUMIF(Design!$C$15:$C$41,$B51,Design!E$15:E$41)</f>
        <v>0</v>
      </c>
      <c r="H51" s="15">
        <f>IFERROR(VLOOKUP($B51,'Master Staff List'!$C$8:$D$57,2,FALSE),0)*G51</f>
        <v>0</v>
      </c>
      <c r="I51" s="228">
        <f>SUMIF(Design!$C$15:$C$41,$B51,Design!F$15:F$41)</f>
        <v>0</v>
      </c>
      <c r="J51" s="15">
        <f>IFERROR(VLOOKUP($B51,'Master Staff List'!$C$8:$D$57,2,FALSE),0)*I51</f>
        <v>0</v>
      </c>
      <c r="K51" s="228">
        <f>SUMIF(Design!$C$15:$C$41,$B51,Design!G$15:G$41)</f>
        <v>0</v>
      </c>
      <c r="L51" s="15">
        <f>IFERROR(VLOOKUP($B51,'Master Staff List'!$C$8:$D$57,2,FALSE),0)*K51</f>
        <v>0</v>
      </c>
      <c r="M51" s="228">
        <f>SUMIF(Design!$C$15:$C$41,$B51,Design!H$15:H$41)</f>
        <v>0</v>
      </c>
      <c r="N51" s="15">
        <f>IFERROR(VLOOKUP($B51,'Master Staff List'!$C$8:$D$57,2,FALSE),0)*M51</f>
        <v>0</v>
      </c>
      <c r="O51" s="228">
        <f>SUMIF(Design!$C$15:$C$41,$B51,Design!I$15:I$41)</f>
        <v>0</v>
      </c>
      <c r="P51" s="15">
        <f>IFERROR(VLOOKUP($B51,'Master Staff List'!$C$8:$D$57,2,FALSE),0)*O51</f>
        <v>0</v>
      </c>
      <c r="Q51" s="228">
        <f>SUMIF(Design!$C$15:$C$41,$B51,Design!J$15:J$41)</f>
        <v>0</v>
      </c>
      <c r="R51" s="15">
        <f>IFERROR(VLOOKUP($B51,'Master Staff List'!$C$8:$D$57,2,FALSE),0)*Q51</f>
        <v>0</v>
      </c>
      <c r="S51" s="228">
        <f>SUMIF(Design!$C$15:$C$41,$B51,Design!K$15:K$41)</f>
        <v>0</v>
      </c>
      <c r="T51" s="15">
        <f>IFERROR(VLOOKUP($B51,'Master Staff List'!$C$8:$D$57,2,FALSE),0)*S51</f>
        <v>0</v>
      </c>
      <c r="U51" s="228">
        <f>SUMIF(Design!$C$15:$C$41,$B51,Design!L$15:L$41)</f>
        <v>0</v>
      </c>
      <c r="V51" s="15">
        <f>IFERROR(VLOOKUP($B51,'Master Staff List'!$C$8:$D$57,2,FALSE),0)*U51</f>
        <v>0</v>
      </c>
      <c r="W51" s="228">
        <f>SUMIF(Design!$C$15:$C$41,$B51,Design!M$15:M$41)</f>
        <v>0</v>
      </c>
      <c r="X51" s="15">
        <f>IFERROR(VLOOKUP($B51,'Master Staff List'!$C$8:$D$57,2,FALSE),0)*W51</f>
        <v>0</v>
      </c>
      <c r="Y51" s="228">
        <f>SUMIF(Design!$C$15:$C$41,$B51,Design!N$15:N$41)</f>
        <v>0</v>
      </c>
      <c r="Z51" s="15">
        <f>IFERROR(VLOOKUP($B51,'Master Staff List'!$C$8:$D$57,2,FALSE),0)*Y51</f>
        <v>0</v>
      </c>
      <c r="AA51" s="228">
        <f>SUMIF(Design!$C$15:$C$41,$B51,Design!O$15:O$41)</f>
        <v>0</v>
      </c>
      <c r="AB51" s="15">
        <f>IFERROR(VLOOKUP($B51,'Master Staff List'!$C$8:$D$57,2,FALSE),0)*AA51</f>
        <v>0</v>
      </c>
      <c r="AC51" s="19">
        <f t="shared" si="12"/>
        <v>0</v>
      </c>
      <c r="AD51" s="28">
        <f t="shared" si="13"/>
        <v>0</v>
      </c>
      <c r="AE51" s="29">
        <f t="shared" si="9"/>
        <v>0</v>
      </c>
      <c r="AH51" s="168">
        <f t="shared" si="10"/>
        <v>0</v>
      </c>
      <c r="AI51" s="168">
        <f t="shared" si="11"/>
        <v>0</v>
      </c>
    </row>
    <row r="52" spans="1:39" ht="12.2" customHeight="1" x14ac:dyDescent="0.25">
      <c r="A52" s="42"/>
      <c r="B52" s="203" t="str">
        <f>'Master Staff List'!C51</f>
        <v>TBD Staff Name 44</v>
      </c>
      <c r="C52" s="134"/>
      <c r="D52" s="40"/>
      <c r="E52" s="228">
        <f>SUMIF(Design!$C$15:$C$41,$B52,Design!D$15:D$41)</f>
        <v>0</v>
      </c>
      <c r="F52" s="15">
        <f>IFERROR(VLOOKUP($B52,'Master Staff List'!$C$8:$D$57,2,FALSE),0)*E52</f>
        <v>0</v>
      </c>
      <c r="G52" s="228">
        <f>SUMIF(Design!$C$15:$C$41,$B52,Design!E$15:E$41)</f>
        <v>0</v>
      </c>
      <c r="H52" s="15">
        <f>IFERROR(VLOOKUP($B52,'Master Staff List'!$C$8:$D$57,2,FALSE),0)*G52</f>
        <v>0</v>
      </c>
      <c r="I52" s="228">
        <f>SUMIF(Design!$C$15:$C$41,$B52,Design!F$15:F$41)</f>
        <v>0</v>
      </c>
      <c r="J52" s="15">
        <f>IFERROR(VLOOKUP($B52,'Master Staff List'!$C$8:$D$57,2,FALSE),0)*I52</f>
        <v>0</v>
      </c>
      <c r="K52" s="228">
        <f>SUMIF(Design!$C$15:$C$41,$B52,Design!G$15:G$41)</f>
        <v>0</v>
      </c>
      <c r="L52" s="15">
        <f>IFERROR(VLOOKUP($B52,'Master Staff List'!$C$8:$D$57,2,FALSE),0)*K52</f>
        <v>0</v>
      </c>
      <c r="M52" s="228">
        <f>SUMIF(Design!$C$15:$C$41,$B52,Design!H$15:H$41)</f>
        <v>0</v>
      </c>
      <c r="N52" s="15">
        <f>IFERROR(VLOOKUP($B52,'Master Staff List'!$C$8:$D$57,2,FALSE),0)*M52</f>
        <v>0</v>
      </c>
      <c r="O52" s="228">
        <f>SUMIF(Design!$C$15:$C$41,$B52,Design!I$15:I$41)</f>
        <v>0</v>
      </c>
      <c r="P52" s="15">
        <f>IFERROR(VLOOKUP($B52,'Master Staff List'!$C$8:$D$57,2,FALSE),0)*O52</f>
        <v>0</v>
      </c>
      <c r="Q52" s="228">
        <f>SUMIF(Design!$C$15:$C$41,$B52,Design!J$15:J$41)</f>
        <v>0</v>
      </c>
      <c r="R52" s="15">
        <f>IFERROR(VLOOKUP($B52,'Master Staff List'!$C$8:$D$57,2,FALSE),0)*Q52</f>
        <v>0</v>
      </c>
      <c r="S52" s="228">
        <f>SUMIF(Design!$C$15:$C$41,$B52,Design!K$15:K$41)</f>
        <v>0</v>
      </c>
      <c r="T52" s="15">
        <f>IFERROR(VLOOKUP($B52,'Master Staff List'!$C$8:$D$57,2,FALSE),0)*S52</f>
        <v>0</v>
      </c>
      <c r="U52" s="228">
        <f>SUMIF(Design!$C$15:$C$41,$B52,Design!L$15:L$41)</f>
        <v>0</v>
      </c>
      <c r="V52" s="15">
        <f>IFERROR(VLOOKUP($B52,'Master Staff List'!$C$8:$D$57,2,FALSE),0)*U52</f>
        <v>0</v>
      </c>
      <c r="W52" s="228">
        <f>SUMIF(Design!$C$15:$C$41,$B52,Design!M$15:M$41)</f>
        <v>0</v>
      </c>
      <c r="X52" s="15">
        <f>IFERROR(VLOOKUP($B52,'Master Staff List'!$C$8:$D$57,2,FALSE),0)*W52</f>
        <v>0</v>
      </c>
      <c r="Y52" s="228">
        <f>SUMIF(Design!$C$15:$C$41,$B52,Design!N$15:N$41)</f>
        <v>0</v>
      </c>
      <c r="Z52" s="15">
        <f>IFERROR(VLOOKUP($B52,'Master Staff List'!$C$8:$D$57,2,FALSE),0)*Y52</f>
        <v>0</v>
      </c>
      <c r="AA52" s="228">
        <f>SUMIF(Design!$C$15:$C$41,$B52,Design!O$15:O$41)</f>
        <v>0</v>
      </c>
      <c r="AB52" s="15">
        <f>IFERROR(VLOOKUP($B52,'Master Staff List'!$C$8:$D$57,2,FALSE),0)*AA52</f>
        <v>0</v>
      </c>
      <c r="AC52" s="19">
        <f t="shared" si="12"/>
        <v>0</v>
      </c>
      <c r="AD52" s="28">
        <f t="shared" si="13"/>
        <v>0</v>
      </c>
      <c r="AE52" s="29">
        <f t="shared" si="9"/>
        <v>0</v>
      </c>
      <c r="AH52" s="168">
        <f t="shared" si="10"/>
        <v>0</v>
      </c>
      <c r="AI52" s="168">
        <f t="shared" si="11"/>
        <v>0</v>
      </c>
    </row>
    <row r="53" spans="1:39" ht="12.2" customHeight="1" x14ac:dyDescent="0.25">
      <c r="A53" s="42"/>
      <c r="B53" s="203" t="str">
        <f>'Master Staff List'!C52</f>
        <v>TBD Staff Name 45</v>
      </c>
      <c r="C53" s="134"/>
      <c r="D53" s="40"/>
      <c r="E53" s="228">
        <f>SUMIF(Design!$C$15:$C$41,$B53,Design!D$15:D$41)</f>
        <v>0</v>
      </c>
      <c r="F53" s="15">
        <f>IFERROR(VLOOKUP($B53,'Master Staff List'!$C$8:$D$57,2,FALSE),0)*E53</f>
        <v>0</v>
      </c>
      <c r="G53" s="228">
        <f>SUMIF(Design!$C$15:$C$41,$B53,Design!E$15:E$41)</f>
        <v>0</v>
      </c>
      <c r="H53" s="15">
        <f>IFERROR(VLOOKUP($B53,'Master Staff List'!$C$8:$D$57,2,FALSE),0)*G53</f>
        <v>0</v>
      </c>
      <c r="I53" s="228">
        <f>SUMIF(Design!$C$15:$C$41,$B53,Design!F$15:F$41)</f>
        <v>0</v>
      </c>
      <c r="J53" s="15">
        <f>IFERROR(VLOOKUP($B53,'Master Staff List'!$C$8:$D$57,2,FALSE),0)*I53</f>
        <v>0</v>
      </c>
      <c r="K53" s="228">
        <f>SUMIF(Design!$C$15:$C$41,$B53,Design!G$15:G$41)</f>
        <v>0</v>
      </c>
      <c r="L53" s="15">
        <f>IFERROR(VLOOKUP($B53,'Master Staff List'!$C$8:$D$57,2,FALSE),0)*K53</f>
        <v>0</v>
      </c>
      <c r="M53" s="228">
        <f>SUMIF(Design!$C$15:$C$41,$B53,Design!H$15:H$41)</f>
        <v>0</v>
      </c>
      <c r="N53" s="15">
        <f>IFERROR(VLOOKUP($B53,'Master Staff List'!$C$8:$D$57,2,FALSE),0)*M53</f>
        <v>0</v>
      </c>
      <c r="O53" s="228">
        <f>SUMIF(Design!$C$15:$C$41,$B53,Design!I$15:I$41)</f>
        <v>0</v>
      </c>
      <c r="P53" s="15">
        <f>IFERROR(VLOOKUP($B53,'Master Staff List'!$C$8:$D$57,2,FALSE),0)*O53</f>
        <v>0</v>
      </c>
      <c r="Q53" s="228">
        <f>SUMIF(Design!$C$15:$C$41,$B53,Design!J$15:J$41)</f>
        <v>0</v>
      </c>
      <c r="R53" s="15">
        <f>IFERROR(VLOOKUP($B53,'Master Staff List'!$C$8:$D$57,2,FALSE),0)*Q53</f>
        <v>0</v>
      </c>
      <c r="S53" s="228">
        <f>SUMIF(Design!$C$15:$C$41,$B53,Design!K$15:K$41)</f>
        <v>0</v>
      </c>
      <c r="T53" s="15">
        <f>IFERROR(VLOOKUP($B53,'Master Staff List'!$C$8:$D$57,2,FALSE),0)*S53</f>
        <v>0</v>
      </c>
      <c r="U53" s="228">
        <f>SUMIF(Design!$C$15:$C$41,$B53,Design!L$15:L$41)</f>
        <v>0</v>
      </c>
      <c r="V53" s="15">
        <f>IFERROR(VLOOKUP($B53,'Master Staff List'!$C$8:$D$57,2,FALSE),0)*U53</f>
        <v>0</v>
      </c>
      <c r="W53" s="228">
        <f>SUMIF(Design!$C$15:$C$41,$B53,Design!M$15:M$41)</f>
        <v>0</v>
      </c>
      <c r="X53" s="15">
        <f>IFERROR(VLOOKUP($B53,'Master Staff List'!$C$8:$D$57,2,FALSE),0)*W53</f>
        <v>0</v>
      </c>
      <c r="Y53" s="228">
        <f>SUMIF(Design!$C$15:$C$41,$B53,Design!N$15:N$41)</f>
        <v>0</v>
      </c>
      <c r="Z53" s="15">
        <f>IFERROR(VLOOKUP($B53,'Master Staff List'!$C$8:$D$57,2,FALSE),0)*Y53</f>
        <v>0</v>
      </c>
      <c r="AA53" s="228">
        <f>SUMIF(Design!$C$15:$C$41,$B53,Design!O$15:O$41)</f>
        <v>0</v>
      </c>
      <c r="AB53" s="15">
        <f>IFERROR(VLOOKUP($B53,'Master Staff List'!$C$8:$D$57,2,FALSE),0)*AA53</f>
        <v>0</v>
      </c>
      <c r="AC53" s="19">
        <f t="shared" si="12"/>
        <v>0</v>
      </c>
      <c r="AD53" s="28">
        <f t="shared" si="13"/>
        <v>0</v>
      </c>
      <c r="AE53" s="29">
        <f t="shared" si="9"/>
        <v>0</v>
      </c>
      <c r="AH53" s="168">
        <f t="shared" si="10"/>
        <v>0</v>
      </c>
      <c r="AI53" s="168">
        <f t="shared" si="11"/>
        <v>0</v>
      </c>
    </row>
    <row r="54" spans="1:39" ht="12.2" customHeight="1" x14ac:dyDescent="0.25">
      <c r="A54" s="42"/>
      <c r="B54" s="203" t="str">
        <f>'Master Staff List'!C53</f>
        <v>TBD Staff Name 46</v>
      </c>
      <c r="C54" s="134"/>
      <c r="D54" s="40"/>
      <c r="E54" s="228">
        <f>SUMIF(Design!$C$15:$C$41,$B54,Design!D$15:D$41)</f>
        <v>0</v>
      </c>
      <c r="F54" s="15">
        <f>IFERROR(VLOOKUP($B54,'Master Staff List'!$C$8:$D$57,2,FALSE),0)*E54</f>
        <v>0</v>
      </c>
      <c r="G54" s="228">
        <f>SUMIF(Design!$C$15:$C$41,$B54,Design!E$15:E$41)</f>
        <v>0</v>
      </c>
      <c r="H54" s="15">
        <f>IFERROR(VLOOKUP($B54,'Master Staff List'!$C$8:$D$57,2,FALSE),0)*G54</f>
        <v>0</v>
      </c>
      <c r="I54" s="228">
        <f>SUMIF(Design!$C$15:$C$41,$B54,Design!F$15:F$41)</f>
        <v>0</v>
      </c>
      <c r="J54" s="15">
        <f>IFERROR(VLOOKUP($B54,'Master Staff List'!$C$8:$D$57,2,FALSE),0)*I54</f>
        <v>0</v>
      </c>
      <c r="K54" s="228">
        <f>SUMIF(Design!$C$15:$C$41,$B54,Design!G$15:G$41)</f>
        <v>0</v>
      </c>
      <c r="L54" s="15">
        <f>IFERROR(VLOOKUP($B54,'Master Staff List'!$C$8:$D$57,2,FALSE),0)*K54</f>
        <v>0</v>
      </c>
      <c r="M54" s="228">
        <f>SUMIF(Design!$C$15:$C$41,$B54,Design!H$15:H$41)</f>
        <v>0</v>
      </c>
      <c r="N54" s="15">
        <f>IFERROR(VLOOKUP($B54,'Master Staff List'!$C$8:$D$57,2,FALSE),0)*M54</f>
        <v>0</v>
      </c>
      <c r="O54" s="228">
        <f>SUMIF(Design!$C$15:$C$41,$B54,Design!I$15:I$41)</f>
        <v>0</v>
      </c>
      <c r="P54" s="15">
        <f>IFERROR(VLOOKUP($B54,'Master Staff List'!$C$8:$D$57,2,FALSE),0)*O54</f>
        <v>0</v>
      </c>
      <c r="Q54" s="228">
        <f>SUMIF(Design!$C$15:$C$41,$B54,Design!J$15:J$41)</f>
        <v>0</v>
      </c>
      <c r="R54" s="15">
        <f>IFERROR(VLOOKUP($B54,'Master Staff List'!$C$8:$D$57,2,FALSE),0)*Q54</f>
        <v>0</v>
      </c>
      <c r="S54" s="228">
        <f>SUMIF(Design!$C$15:$C$41,$B54,Design!K$15:K$41)</f>
        <v>0</v>
      </c>
      <c r="T54" s="15">
        <f>IFERROR(VLOOKUP($B54,'Master Staff List'!$C$8:$D$57,2,FALSE),0)*S54</f>
        <v>0</v>
      </c>
      <c r="U54" s="228">
        <f>SUMIF(Design!$C$15:$C$41,$B54,Design!L$15:L$41)</f>
        <v>0</v>
      </c>
      <c r="V54" s="15">
        <f>IFERROR(VLOOKUP($B54,'Master Staff List'!$C$8:$D$57,2,FALSE),0)*U54</f>
        <v>0</v>
      </c>
      <c r="W54" s="228">
        <f>SUMIF(Design!$C$15:$C$41,$B54,Design!M$15:M$41)</f>
        <v>0</v>
      </c>
      <c r="X54" s="15">
        <f>IFERROR(VLOOKUP($B54,'Master Staff List'!$C$8:$D$57,2,FALSE),0)*W54</f>
        <v>0</v>
      </c>
      <c r="Y54" s="228">
        <f>SUMIF(Design!$C$15:$C$41,$B54,Design!N$15:N$41)</f>
        <v>0</v>
      </c>
      <c r="Z54" s="15">
        <f>IFERROR(VLOOKUP($B54,'Master Staff List'!$C$8:$D$57,2,FALSE),0)*Y54</f>
        <v>0</v>
      </c>
      <c r="AA54" s="228">
        <f>SUMIF(Design!$C$15:$C$41,$B54,Design!O$15:O$41)</f>
        <v>0</v>
      </c>
      <c r="AB54" s="15">
        <f>IFERROR(VLOOKUP($B54,'Master Staff List'!$C$8:$D$57,2,FALSE),0)*AA54</f>
        <v>0</v>
      </c>
      <c r="AC54" s="19">
        <f t="shared" si="12"/>
        <v>0</v>
      </c>
      <c r="AD54" s="28">
        <f t="shared" si="13"/>
        <v>0</v>
      </c>
      <c r="AE54" s="29">
        <f t="shared" si="9"/>
        <v>0</v>
      </c>
      <c r="AH54" s="168">
        <f t="shared" si="10"/>
        <v>0</v>
      </c>
      <c r="AI54" s="168">
        <f t="shared" si="11"/>
        <v>0</v>
      </c>
    </row>
    <row r="55" spans="1:39" ht="12.2" customHeight="1" x14ac:dyDescent="0.25">
      <c r="A55" s="42"/>
      <c r="B55" s="203" t="str">
        <f>'Master Staff List'!C54</f>
        <v>TBD Staff Name 47</v>
      </c>
      <c r="C55" s="134"/>
      <c r="D55" s="40"/>
      <c r="E55" s="228">
        <f>SUMIF(Design!$C$15:$C$41,$B55,Design!D$15:D$41)</f>
        <v>0</v>
      </c>
      <c r="F55" s="15">
        <f>IFERROR(VLOOKUP($B55,'Master Staff List'!$C$8:$D$57,2,FALSE),0)*E55</f>
        <v>0</v>
      </c>
      <c r="G55" s="228">
        <f>SUMIF(Design!$C$15:$C$41,$B55,Design!E$15:E$41)</f>
        <v>0</v>
      </c>
      <c r="H55" s="15">
        <f>IFERROR(VLOOKUP($B55,'Master Staff List'!$C$8:$D$57,2,FALSE),0)*G55</f>
        <v>0</v>
      </c>
      <c r="I55" s="228">
        <f>SUMIF(Design!$C$15:$C$41,$B55,Design!F$15:F$41)</f>
        <v>0</v>
      </c>
      <c r="J55" s="15">
        <f>IFERROR(VLOOKUP($B55,'Master Staff List'!$C$8:$D$57,2,FALSE),0)*I55</f>
        <v>0</v>
      </c>
      <c r="K55" s="228">
        <f>SUMIF(Design!$C$15:$C$41,$B55,Design!G$15:G$41)</f>
        <v>0</v>
      </c>
      <c r="L55" s="15">
        <f>IFERROR(VLOOKUP($B55,'Master Staff List'!$C$8:$D$57,2,FALSE),0)*K55</f>
        <v>0</v>
      </c>
      <c r="M55" s="228">
        <f>SUMIF(Design!$C$15:$C$41,$B55,Design!H$15:H$41)</f>
        <v>0</v>
      </c>
      <c r="N55" s="15">
        <f>IFERROR(VLOOKUP($B55,'Master Staff List'!$C$8:$D$57,2,FALSE),0)*M55</f>
        <v>0</v>
      </c>
      <c r="O55" s="228">
        <f>SUMIF(Design!$C$15:$C$41,$B55,Design!I$15:I$41)</f>
        <v>0</v>
      </c>
      <c r="P55" s="15">
        <f>IFERROR(VLOOKUP($B55,'Master Staff List'!$C$8:$D$57,2,FALSE),0)*O55</f>
        <v>0</v>
      </c>
      <c r="Q55" s="228">
        <f>SUMIF(Design!$C$15:$C$41,$B55,Design!J$15:J$41)</f>
        <v>0</v>
      </c>
      <c r="R55" s="15">
        <f>IFERROR(VLOOKUP($B55,'Master Staff List'!$C$8:$D$57,2,FALSE),0)*Q55</f>
        <v>0</v>
      </c>
      <c r="S55" s="228">
        <f>SUMIF(Design!$C$15:$C$41,$B55,Design!K$15:K$41)</f>
        <v>0</v>
      </c>
      <c r="T55" s="15">
        <f>IFERROR(VLOOKUP($B55,'Master Staff List'!$C$8:$D$57,2,FALSE),0)*S55</f>
        <v>0</v>
      </c>
      <c r="U55" s="228">
        <f>SUMIF(Design!$C$15:$C$41,$B55,Design!L$15:L$41)</f>
        <v>0</v>
      </c>
      <c r="V55" s="15">
        <f>IFERROR(VLOOKUP($B55,'Master Staff List'!$C$8:$D$57,2,FALSE),0)*U55</f>
        <v>0</v>
      </c>
      <c r="W55" s="228">
        <f>SUMIF(Design!$C$15:$C$41,$B55,Design!M$15:M$41)</f>
        <v>0</v>
      </c>
      <c r="X55" s="15">
        <f>IFERROR(VLOOKUP($B55,'Master Staff List'!$C$8:$D$57,2,FALSE),0)*W55</f>
        <v>0</v>
      </c>
      <c r="Y55" s="228">
        <f>SUMIF(Design!$C$15:$C$41,$B55,Design!N$15:N$41)</f>
        <v>0</v>
      </c>
      <c r="Z55" s="15">
        <f>IFERROR(VLOOKUP($B55,'Master Staff List'!$C$8:$D$57,2,FALSE),0)*Y55</f>
        <v>0</v>
      </c>
      <c r="AA55" s="228">
        <f>SUMIF(Design!$C$15:$C$41,$B55,Design!O$15:O$41)</f>
        <v>0</v>
      </c>
      <c r="AB55" s="15">
        <f>IFERROR(VLOOKUP($B55,'Master Staff List'!$C$8:$D$57,2,FALSE),0)*AA55</f>
        <v>0</v>
      </c>
      <c r="AC55" s="19">
        <f>SUM(F55,H55,J55,T55,V55,X55,Z55,AB55,L55,N55,P55,R55)</f>
        <v>0</v>
      </c>
      <c r="AD55" s="28">
        <f>SUM(E55,G55,I55,S55,U55,W55,Y55,AA55,K55,M55,O55,Q55)</f>
        <v>0</v>
      </c>
      <c r="AE55" s="29">
        <f>AD55/AD$8</f>
        <v>0</v>
      </c>
      <c r="AH55" s="168">
        <f>SUM(F55,H55,J55,L55,N55,P55,R55,T55,V55,X55,Z55,AB55)-AC55</f>
        <v>0</v>
      </c>
      <c r="AI55" s="168">
        <f>IF(AND(AD55&gt;0,AC55=0),1,0)</f>
        <v>0</v>
      </c>
    </row>
    <row r="56" spans="1:39" ht="12.2" customHeight="1" x14ac:dyDescent="0.25">
      <c r="A56" s="42"/>
      <c r="B56" s="203" t="str">
        <f>'Master Staff List'!C55</f>
        <v>TBD Staff Name 48</v>
      </c>
      <c r="C56" s="134"/>
      <c r="D56" s="40"/>
      <c r="E56" s="228">
        <f>SUMIF(Design!$C$15:$C$41,$B56,Design!D$15:D$41)</f>
        <v>0</v>
      </c>
      <c r="F56" s="15">
        <f>IFERROR(VLOOKUP($B56,'Master Staff List'!$C$8:$D$57,2,FALSE),0)*E56</f>
        <v>0</v>
      </c>
      <c r="G56" s="228">
        <f>SUMIF(Design!$C$15:$C$41,$B56,Design!E$15:E$41)</f>
        <v>0</v>
      </c>
      <c r="H56" s="15">
        <f>IFERROR(VLOOKUP($B56,'Master Staff List'!$C$8:$D$57,2,FALSE),0)*G56</f>
        <v>0</v>
      </c>
      <c r="I56" s="228">
        <f>SUMIF(Design!$C$15:$C$41,$B56,Design!F$15:F$41)</f>
        <v>0</v>
      </c>
      <c r="J56" s="15">
        <f>IFERROR(VLOOKUP($B56,'Master Staff List'!$C$8:$D$57,2,FALSE),0)*I56</f>
        <v>0</v>
      </c>
      <c r="K56" s="228">
        <f>SUMIF(Design!$C$15:$C$41,$B56,Design!G$15:G$41)</f>
        <v>0</v>
      </c>
      <c r="L56" s="15">
        <f>IFERROR(VLOOKUP($B56,'Master Staff List'!$C$8:$D$57,2,FALSE),0)*K56</f>
        <v>0</v>
      </c>
      <c r="M56" s="228">
        <f>SUMIF(Design!$C$15:$C$41,$B56,Design!H$15:H$41)</f>
        <v>0</v>
      </c>
      <c r="N56" s="15">
        <f>IFERROR(VLOOKUP($B56,'Master Staff List'!$C$8:$D$57,2,FALSE),0)*M56</f>
        <v>0</v>
      </c>
      <c r="O56" s="228">
        <f>SUMIF(Design!$C$15:$C$41,$B56,Design!I$15:I$41)</f>
        <v>0</v>
      </c>
      <c r="P56" s="15">
        <f>IFERROR(VLOOKUP($B56,'Master Staff List'!$C$8:$D$57,2,FALSE),0)*O56</f>
        <v>0</v>
      </c>
      <c r="Q56" s="228">
        <f>SUMIF(Design!$C$15:$C$41,$B56,Design!J$15:J$41)</f>
        <v>0</v>
      </c>
      <c r="R56" s="15">
        <f>IFERROR(VLOOKUP($B56,'Master Staff List'!$C$8:$D$57,2,FALSE),0)*Q56</f>
        <v>0</v>
      </c>
      <c r="S56" s="228">
        <f>SUMIF(Design!$C$15:$C$41,$B56,Design!K$15:K$41)</f>
        <v>0</v>
      </c>
      <c r="T56" s="15">
        <f>IFERROR(VLOOKUP($B56,'Master Staff List'!$C$8:$D$57,2,FALSE),0)*S56</f>
        <v>0</v>
      </c>
      <c r="U56" s="228">
        <f>SUMIF(Design!$C$15:$C$41,$B56,Design!L$15:L$41)</f>
        <v>0</v>
      </c>
      <c r="V56" s="15">
        <f>IFERROR(VLOOKUP($B56,'Master Staff List'!$C$8:$D$57,2,FALSE),0)*U56</f>
        <v>0</v>
      </c>
      <c r="W56" s="228">
        <f>SUMIF(Design!$C$15:$C$41,$B56,Design!M$15:M$41)</f>
        <v>0</v>
      </c>
      <c r="X56" s="15">
        <f>IFERROR(VLOOKUP($B56,'Master Staff List'!$C$8:$D$57,2,FALSE),0)*W56</f>
        <v>0</v>
      </c>
      <c r="Y56" s="228">
        <f>SUMIF(Design!$C$15:$C$41,$B56,Design!N$15:N$41)</f>
        <v>0</v>
      </c>
      <c r="Z56" s="15">
        <f>IFERROR(VLOOKUP($B56,'Master Staff List'!$C$8:$D$57,2,FALSE),0)*Y56</f>
        <v>0</v>
      </c>
      <c r="AA56" s="228">
        <f>SUMIF(Design!$C$15:$C$41,$B56,Design!O$15:O$41)</f>
        <v>0</v>
      </c>
      <c r="AB56" s="15">
        <f>IFERROR(VLOOKUP($B56,'Master Staff List'!$C$8:$D$57,2,FALSE),0)*AA56</f>
        <v>0</v>
      </c>
      <c r="AC56" s="19">
        <f t="shared" si="12"/>
        <v>0</v>
      </c>
      <c r="AD56" s="28">
        <f t="shared" si="13"/>
        <v>0</v>
      </c>
      <c r="AE56" s="29">
        <f t="shared" si="9"/>
        <v>0</v>
      </c>
      <c r="AH56" s="168">
        <f t="shared" si="10"/>
        <v>0</v>
      </c>
      <c r="AI56" s="168">
        <f>IF(AND(AD56&gt;0,AC56=0),1,0)</f>
        <v>0</v>
      </c>
    </row>
    <row r="57" spans="1:39" ht="12.2" customHeight="1" x14ac:dyDescent="0.25">
      <c r="A57" s="42"/>
      <c r="B57" s="203" t="str">
        <f>'Master Staff List'!C56</f>
        <v>TBD Staff Name 49</v>
      </c>
      <c r="C57" s="134"/>
      <c r="D57" s="40"/>
      <c r="E57" s="228">
        <f>SUMIF(Design!$C$15:$C$41,$B57,Design!D$15:D$41)</f>
        <v>0</v>
      </c>
      <c r="F57" s="15">
        <f>IFERROR(VLOOKUP($B57,'Master Staff List'!$C$8:$D$57,2,FALSE),0)*E57</f>
        <v>0</v>
      </c>
      <c r="G57" s="228">
        <f>SUMIF(Design!$C$15:$C$41,$B57,Design!E$15:E$41)</f>
        <v>0</v>
      </c>
      <c r="H57" s="15">
        <f>IFERROR(VLOOKUP($B57,'Master Staff List'!$C$8:$D$57,2,FALSE),0)*G57</f>
        <v>0</v>
      </c>
      <c r="I57" s="228">
        <f>SUMIF(Design!$C$15:$C$41,$B57,Design!F$15:F$41)</f>
        <v>0</v>
      </c>
      <c r="J57" s="15">
        <f>IFERROR(VLOOKUP($B57,'Master Staff List'!$C$8:$D$57,2,FALSE),0)*I57</f>
        <v>0</v>
      </c>
      <c r="K57" s="228">
        <f>SUMIF(Design!$C$15:$C$41,$B57,Design!G$15:G$41)</f>
        <v>0</v>
      </c>
      <c r="L57" s="15">
        <f>IFERROR(VLOOKUP($B57,'Master Staff List'!$C$8:$D$57,2,FALSE),0)*K57</f>
        <v>0</v>
      </c>
      <c r="M57" s="228">
        <f>SUMIF(Design!$C$15:$C$41,$B57,Design!H$15:H$41)</f>
        <v>0</v>
      </c>
      <c r="N57" s="15">
        <f>IFERROR(VLOOKUP($B57,'Master Staff List'!$C$8:$D$57,2,FALSE),0)*M57</f>
        <v>0</v>
      </c>
      <c r="O57" s="228">
        <f>SUMIF(Design!$C$15:$C$41,$B57,Design!I$15:I$41)</f>
        <v>0</v>
      </c>
      <c r="P57" s="15">
        <f>IFERROR(VLOOKUP($B57,'Master Staff List'!$C$8:$D$57,2,FALSE),0)*O57</f>
        <v>0</v>
      </c>
      <c r="Q57" s="228">
        <f>SUMIF(Design!$C$15:$C$41,$B57,Design!J$15:J$41)</f>
        <v>0</v>
      </c>
      <c r="R57" s="15">
        <f>IFERROR(VLOOKUP($B57,'Master Staff List'!$C$8:$D$57,2,FALSE),0)*Q57</f>
        <v>0</v>
      </c>
      <c r="S57" s="228">
        <f>SUMIF(Design!$C$15:$C$41,$B57,Design!K$15:K$41)</f>
        <v>0</v>
      </c>
      <c r="T57" s="15">
        <f>IFERROR(VLOOKUP($B57,'Master Staff List'!$C$8:$D$57,2,FALSE),0)*S57</f>
        <v>0</v>
      </c>
      <c r="U57" s="228">
        <f>SUMIF(Design!$C$15:$C$41,$B57,Design!L$15:L$41)</f>
        <v>0</v>
      </c>
      <c r="V57" s="15">
        <f>IFERROR(VLOOKUP($B57,'Master Staff List'!$C$8:$D$57,2,FALSE),0)*U57</f>
        <v>0</v>
      </c>
      <c r="W57" s="228">
        <f>SUMIF(Design!$C$15:$C$41,$B57,Design!M$15:M$41)</f>
        <v>0</v>
      </c>
      <c r="X57" s="15">
        <f>IFERROR(VLOOKUP($B57,'Master Staff List'!$C$8:$D$57,2,FALSE),0)*W57</f>
        <v>0</v>
      </c>
      <c r="Y57" s="228">
        <f>SUMIF(Design!$C$15:$C$41,$B57,Design!N$15:N$41)</f>
        <v>0</v>
      </c>
      <c r="Z57" s="15">
        <f>IFERROR(VLOOKUP($B57,'Master Staff List'!$C$8:$D$57,2,FALSE),0)*Y57</f>
        <v>0</v>
      </c>
      <c r="AA57" s="228">
        <f>SUMIF(Design!$C$15:$C$41,$B57,Design!O$15:O$41)</f>
        <v>0</v>
      </c>
      <c r="AB57" s="15">
        <f>IFERROR(VLOOKUP($B57,'Master Staff List'!$C$8:$D$57,2,FALSE),0)*AA57</f>
        <v>0</v>
      </c>
      <c r="AC57" s="19">
        <f t="shared" si="12"/>
        <v>0</v>
      </c>
      <c r="AD57" s="28">
        <f t="shared" si="13"/>
        <v>0</v>
      </c>
      <c r="AE57" s="29">
        <f t="shared" si="9"/>
        <v>0</v>
      </c>
      <c r="AH57" s="168">
        <f t="shared" si="10"/>
        <v>0</v>
      </c>
      <c r="AI57" s="168">
        <f t="shared" si="11"/>
        <v>0</v>
      </c>
      <c r="AJ57" s="33"/>
      <c r="AK57" s="33"/>
      <c r="AL57" s="33"/>
      <c r="AM57" s="33"/>
    </row>
    <row r="58" spans="1:39" ht="12.2" customHeight="1" x14ac:dyDescent="0.25">
      <c r="A58" s="42"/>
      <c r="B58" s="203" t="str">
        <f>'Master Staff List'!C57</f>
        <v>TBD Staff Name 50</v>
      </c>
      <c r="C58" s="134"/>
      <c r="D58" s="40"/>
      <c r="E58" s="228">
        <f>SUMIF(Design!$C$15:$C$41,$B58,Design!D$15:D$41)</f>
        <v>0</v>
      </c>
      <c r="F58" s="15">
        <f>IFERROR(VLOOKUP($B58,'Master Staff List'!$C$8:$D$57,2,FALSE),0)*E58</f>
        <v>0</v>
      </c>
      <c r="G58" s="228">
        <f>SUMIF(Design!$C$15:$C$41,$B58,Design!E$15:E$41)</f>
        <v>0</v>
      </c>
      <c r="H58" s="15">
        <f>IFERROR(VLOOKUP($B58,'Master Staff List'!$C$8:$D$57,2,FALSE),0)*G58</f>
        <v>0</v>
      </c>
      <c r="I58" s="228">
        <f>SUMIF(Design!$C$15:$C$41,$B58,Design!F$15:F$41)</f>
        <v>0</v>
      </c>
      <c r="J58" s="15">
        <f>IFERROR(VLOOKUP($B58,'Master Staff List'!$C$8:$D$57,2,FALSE),0)*I58</f>
        <v>0</v>
      </c>
      <c r="K58" s="228">
        <f>SUMIF(Design!$C$15:$C$41,$B58,Design!G$15:G$41)</f>
        <v>0</v>
      </c>
      <c r="L58" s="15">
        <f>IFERROR(VLOOKUP($B58,'Master Staff List'!$C$8:$D$57,2,FALSE),0)*K58</f>
        <v>0</v>
      </c>
      <c r="M58" s="228">
        <f>SUMIF(Design!$C$15:$C$41,$B58,Design!H$15:H$41)</f>
        <v>0</v>
      </c>
      <c r="N58" s="15">
        <f>IFERROR(VLOOKUP($B58,'Master Staff List'!$C$8:$D$57,2,FALSE),0)*M58</f>
        <v>0</v>
      </c>
      <c r="O58" s="228">
        <f>SUMIF(Design!$C$15:$C$41,$B58,Design!I$15:I$41)</f>
        <v>0</v>
      </c>
      <c r="P58" s="15">
        <f>IFERROR(VLOOKUP($B58,'Master Staff List'!$C$8:$D$57,2,FALSE),0)*O58</f>
        <v>0</v>
      </c>
      <c r="Q58" s="228">
        <f>SUMIF(Design!$C$15:$C$41,$B58,Design!J$15:J$41)</f>
        <v>0</v>
      </c>
      <c r="R58" s="15">
        <f>IFERROR(VLOOKUP($B58,'Master Staff List'!$C$8:$D$57,2,FALSE),0)*Q58</f>
        <v>0</v>
      </c>
      <c r="S58" s="228">
        <f>SUMIF(Design!$C$15:$C$41,$B58,Design!K$15:K$41)</f>
        <v>0</v>
      </c>
      <c r="T58" s="15">
        <f>IFERROR(VLOOKUP($B58,'Master Staff List'!$C$8:$D$57,2,FALSE),0)*S58</f>
        <v>0</v>
      </c>
      <c r="U58" s="228">
        <f>SUMIF(Design!$C$15:$C$41,$B58,Design!L$15:L$41)</f>
        <v>0</v>
      </c>
      <c r="V58" s="15">
        <f>IFERROR(VLOOKUP($B58,'Master Staff List'!$C$8:$D$57,2,FALSE),0)*U58</f>
        <v>0</v>
      </c>
      <c r="W58" s="228">
        <f>SUMIF(Design!$C$15:$C$41,$B58,Design!M$15:M$41)</f>
        <v>0</v>
      </c>
      <c r="X58" s="15">
        <f>IFERROR(VLOOKUP($B58,'Master Staff List'!$C$8:$D$57,2,FALSE),0)*W58</f>
        <v>0</v>
      </c>
      <c r="Y58" s="228">
        <f>SUMIF(Design!$C$15:$C$41,$B58,Design!N$15:N$41)</f>
        <v>0</v>
      </c>
      <c r="Z58" s="15">
        <f>IFERROR(VLOOKUP($B58,'Master Staff List'!$C$8:$D$57,2,FALSE),0)*Y58</f>
        <v>0</v>
      </c>
      <c r="AA58" s="228">
        <f>SUMIF(Design!$C$15:$C$41,$B58,Design!O$15:O$41)</f>
        <v>0</v>
      </c>
      <c r="AB58" s="15">
        <f>IFERROR(VLOOKUP($B58,'Master Staff List'!$C$8:$D$57,2,FALSE),0)*AA58</f>
        <v>0</v>
      </c>
      <c r="AC58" s="19">
        <f t="shared" si="12"/>
        <v>0</v>
      </c>
      <c r="AD58" s="28">
        <f t="shared" si="13"/>
        <v>0</v>
      </c>
      <c r="AE58" s="29">
        <f t="shared" si="9"/>
        <v>0</v>
      </c>
      <c r="AH58" s="168">
        <f t="shared" si="10"/>
        <v>0</v>
      </c>
      <c r="AI58" s="168">
        <f t="shared" si="11"/>
        <v>0</v>
      </c>
      <c r="AJ58" s="33"/>
      <c r="AK58" s="33"/>
      <c r="AL58" s="33"/>
      <c r="AM58" s="33"/>
    </row>
    <row r="59" spans="1:39" ht="12.2" customHeight="1" x14ac:dyDescent="0.25">
      <c r="A59" s="42"/>
      <c r="B59" s="203"/>
      <c r="C59" s="134"/>
      <c r="D59" s="40"/>
      <c r="E59" s="228"/>
      <c r="F59" s="15"/>
      <c r="G59" s="228"/>
      <c r="H59" s="15"/>
      <c r="I59" s="228"/>
      <c r="J59" s="15"/>
      <c r="K59" s="228"/>
      <c r="L59" s="15"/>
      <c r="M59" s="228"/>
      <c r="N59" s="15"/>
      <c r="O59" s="228"/>
      <c r="P59" s="15"/>
      <c r="Q59" s="228"/>
      <c r="R59" s="15"/>
      <c r="S59" s="228"/>
      <c r="T59" s="15"/>
      <c r="U59" s="228"/>
      <c r="V59" s="15"/>
      <c r="W59" s="228"/>
      <c r="X59" s="15"/>
      <c r="Y59" s="228"/>
      <c r="Z59" s="15"/>
      <c r="AA59" s="228"/>
      <c r="AB59" s="15"/>
      <c r="AC59" s="19"/>
      <c r="AD59" s="28"/>
      <c r="AE59" s="29"/>
      <c r="AH59" s="168"/>
      <c r="AI59" s="168"/>
      <c r="AJ59" s="33"/>
      <c r="AK59" s="33"/>
      <c r="AL59" s="33"/>
      <c r="AM59" s="33"/>
    </row>
    <row r="60" spans="1:39" ht="12.2" customHeight="1" x14ac:dyDescent="0.25">
      <c r="A60" s="42"/>
      <c r="B60" s="203"/>
      <c r="C60" s="134"/>
      <c r="D60" s="40"/>
      <c r="E60" s="228"/>
      <c r="F60" s="15"/>
      <c r="G60" s="228"/>
      <c r="H60" s="15"/>
      <c r="I60" s="228"/>
      <c r="J60" s="15"/>
      <c r="K60" s="228"/>
      <c r="L60" s="15"/>
      <c r="M60" s="228"/>
      <c r="N60" s="15"/>
      <c r="O60" s="228"/>
      <c r="P60" s="15"/>
      <c r="Q60" s="228"/>
      <c r="R60" s="15"/>
      <c r="S60" s="228"/>
      <c r="T60" s="15"/>
      <c r="U60" s="228"/>
      <c r="V60" s="15"/>
      <c r="W60" s="228"/>
      <c r="X60" s="15"/>
      <c r="Y60" s="228"/>
      <c r="Z60" s="15"/>
      <c r="AA60" s="228"/>
      <c r="AB60" s="15"/>
      <c r="AC60" s="19"/>
      <c r="AD60" s="28"/>
      <c r="AE60" s="29"/>
      <c r="AH60" s="168"/>
      <c r="AI60" s="170"/>
      <c r="AJ60" s="33"/>
      <c r="AK60" s="33"/>
      <c r="AL60" s="33"/>
      <c r="AM60" s="33"/>
    </row>
    <row r="61" spans="1:39" ht="12.2" customHeight="1" x14ac:dyDescent="0.25">
      <c r="B61" s="13" t="s">
        <v>110</v>
      </c>
      <c r="C61" s="135" t="s">
        <v>16</v>
      </c>
      <c r="D61" s="14" t="s">
        <v>17</v>
      </c>
      <c r="E61" s="229">
        <f t="shared" ref="E61:AB61" si="14">SUM(E9:E60)</f>
        <v>0</v>
      </c>
      <c r="F61" s="15">
        <f t="shared" si="14"/>
        <v>0</v>
      </c>
      <c r="G61" s="229">
        <f t="shared" si="14"/>
        <v>25</v>
      </c>
      <c r="H61" s="15">
        <f t="shared" si="14"/>
        <v>10000</v>
      </c>
      <c r="I61" s="229">
        <f t="shared" si="14"/>
        <v>7</v>
      </c>
      <c r="J61" s="15">
        <f t="shared" si="14"/>
        <v>2500</v>
      </c>
      <c r="K61" s="229">
        <f t="shared" si="14"/>
        <v>0</v>
      </c>
      <c r="L61" s="15">
        <f t="shared" si="14"/>
        <v>0</v>
      </c>
      <c r="M61" s="229">
        <f t="shared" si="14"/>
        <v>0</v>
      </c>
      <c r="N61" s="15">
        <f t="shared" si="14"/>
        <v>0</v>
      </c>
      <c r="O61" s="229">
        <f t="shared" si="14"/>
        <v>0</v>
      </c>
      <c r="P61" s="15">
        <f t="shared" si="14"/>
        <v>0</v>
      </c>
      <c r="Q61" s="229">
        <f t="shared" si="14"/>
        <v>0</v>
      </c>
      <c r="R61" s="15">
        <f t="shared" si="14"/>
        <v>0</v>
      </c>
      <c r="S61" s="229">
        <f t="shared" si="14"/>
        <v>0</v>
      </c>
      <c r="T61" s="15">
        <f t="shared" si="14"/>
        <v>0</v>
      </c>
      <c r="U61" s="229">
        <f t="shared" si="14"/>
        <v>0</v>
      </c>
      <c r="V61" s="15">
        <f t="shared" si="14"/>
        <v>0</v>
      </c>
      <c r="W61" s="229">
        <f t="shared" si="14"/>
        <v>0</v>
      </c>
      <c r="X61" s="15">
        <f t="shared" si="14"/>
        <v>0</v>
      </c>
      <c r="Y61" s="229">
        <f t="shared" si="14"/>
        <v>0</v>
      </c>
      <c r="Z61" s="15">
        <f t="shared" si="14"/>
        <v>0</v>
      </c>
      <c r="AA61" s="229">
        <f t="shared" si="14"/>
        <v>0</v>
      </c>
      <c r="AB61" s="15">
        <f t="shared" si="14"/>
        <v>0</v>
      </c>
      <c r="AC61" s="19">
        <f>SUM(F61,H61,J61,T61,V61,X61,Z61,AB61,L61,N61,P61,R61)</f>
        <v>12500</v>
      </c>
      <c r="AD61" s="15">
        <f>SUM(AD9:AD60)</f>
        <v>32</v>
      </c>
      <c r="AE61" s="16">
        <f>SUM(E61,G61,I61,K61,M61,O61,Q61,S61,U61,W61,Y61,AA61)</f>
        <v>32</v>
      </c>
      <c r="AH61" s="168">
        <f t="shared" si="10"/>
        <v>0</v>
      </c>
      <c r="AI61" s="168"/>
    </row>
    <row r="62" spans="1:39" s="27" customFormat="1" ht="12.2" customHeight="1" x14ac:dyDescent="0.2">
      <c r="A62" s="41"/>
      <c r="B62" s="21" t="s">
        <v>111</v>
      </c>
      <c r="C62" s="136"/>
      <c r="D62" s="22"/>
      <c r="E62" s="230"/>
      <c r="F62" s="23">
        <f>SUM(F61:F61)</f>
        <v>0</v>
      </c>
      <c r="G62" s="230"/>
      <c r="H62" s="23">
        <f>SUM(H61:H61)</f>
        <v>10000</v>
      </c>
      <c r="I62" s="230"/>
      <c r="J62" s="23">
        <f>SUM(J61:J61)</f>
        <v>2500</v>
      </c>
      <c r="K62" s="230"/>
      <c r="L62" s="23">
        <f>SUM(L61:L61)</f>
        <v>0</v>
      </c>
      <c r="M62" s="230"/>
      <c r="N62" s="23">
        <f>SUM(N61:N61)</f>
        <v>0</v>
      </c>
      <c r="O62" s="230"/>
      <c r="P62" s="23">
        <f>SUM(P61:P61)</f>
        <v>0</v>
      </c>
      <c r="Q62" s="230"/>
      <c r="R62" s="23">
        <f>SUM(R61:R61)</f>
        <v>0</v>
      </c>
      <c r="S62" s="230"/>
      <c r="T62" s="23">
        <f>SUM(T61:T61)</f>
        <v>0</v>
      </c>
      <c r="U62" s="230"/>
      <c r="V62" s="23">
        <f>SUM(V61:V61)</f>
        <v>0</v>
      </c>
      <c r="W62" s="230"/>
      <c r="X62" s="23">
        <f>SUM(X61:X61)</f>
        <v>0</v>
      </c>
      <c r="Y62" s="230"/>
      <c r="Z62" s="23">
        <f>SUM(Z61:Z61)</f>
        <v>0</v>
      </c>
      <c r="AA62" s="230"/>
      <c r="AB62" s="23">
        <f>SUM(AB61:AB61)</f>
        <v>0</v>
      </c>
      <c r="AC62" s="24">
        <f>SUM(AC61:AC61)</f>
        <v>12500</v>
      </c>
      <c r="AD62" s="25"/>
      <c r="AE62" s="20"/>
      <c r="AH62" s="168">
        <f t="shared" si="10"/>
        <v>0</v>
      </c>
      <c r="AI62" s="168"/>
    </row>
    <row r="63" spans="1:39" ht="12.2" customHeight="1" x14ac:dyDescent="0.25">
      <c r="C63" s="242"/>
      <c r="D63" s="243"/>
      <c r="E63" s="231"/>
      <c r="F63" s="47"/>
      <c r="G63" s="231"/>
      <c r="H63" s="47"/>
      <c r="I63" s="231"/>
      <c r="J63" s="47"/>
      <c r="K63" s="231"/>
      <c r="L63" s="47"/>
      <c r="M63" s="231"/>
      <c r="N63" s="47"/>
      <c r="O63" s="231"/>
      <c r="P63" s="47"/>
      <c r="Q63" s="231"/>
      <c r="R63" s="47"/>
      <c r="S63" s="231"/>
      <c r="T63" s="47"/>
      <c r="U63" s="231"/>
      <c r="V63" s="47"/>
      <c r="W63" s="231"/>
      <c r="X63" s="47"/>
      <c r="Y63" s="231"/>
      <c r="Z63" s="47"/>
      <c r="AA63" s="231"/>
      <c r="AB63" s="47"/>
      <c r="AC63" s="49"/>
      <c r="AD63" s="28"/>
      <c r="AE63" s="29"/>
      <c r="AH63" s="168">
        <f t="shared" si="10"/>
        <v>0</v>
      </c>
      <c r="AI63" s="168"/>
    </row>
    <row r="64" spans="1:39" ht="12.2" customHeight="1" x14ac:dyDescent="0.25">
      <c r="E64" s="231"/>
      <c r="F64" s="47"/>
      <c r="G64" s="231"/>
      <c r="H64" s="47"/>
      <c r="I64" s="231"/>
      <c r="J64" s="47"/>
      <c r="K64" s="231"/>
      <c r="L64" s="47"/>
      <c r="M64" s="231"/>
      <c r="N64" s="47"/>
      <c r="O64" s="231"/>
      <c r="P64" s="47"/>
      <c r="Q64" s="231"/>
      <c r="R64" s="47"/>
      <c r="S64" s="231"/>
      <c r="T64" s="47"/>
      <c r="U64" s="231"/>
      <c r="V64" s="47"/>
      <c r="W64" s="231"/>
      <c r="X64" s="47"/>
      <c r="Y64" s="231"/>
      <c r="Z64" s="47"/>
      <c r="AA64" s="231"/>
      <c r="AB64" s="47"/>
      <c r="AC64" s="49"/>
      <c r="AD64" s="28"/>
      <c r="AE64" s="29"/>
      <c r="AH64" s="168">
        <f>SUM(F64,H64,J64,L64,N64,P64,R64,T64,V64,X64,Z64,AB64)-AC64</f>
        <v>0</v>
      </c>
      <c r="AI64" s="166"/>
    </row>
    <row r="65" spans="2:52" ht="12.2" customHeight="1" x14ac:dyDescent="0.25">
      <c r="B65" s="48" t="s">
        <v>25</v>
      </c>
      <c r="E65" s="231"/>
      <c r="F65" s="47"/>
      <c r="G65" s="231"/>
      <c r="H65" s="47"/>
      <c r="I65" s="231"/>
      <c r="J65" s="47"/>
      <c r="K65" s="231"/>
      <c r="L65" s="47"/>
      <c r="M65" s="231"/>
      <c r="N65" s="47"/>
      <c r="O65" s="231"/>
      <c r="P65" s="47"/>
      <c r="Q65" s="231"/>
      <c r="R65" s="47"/>
      <c r="S65" s="231"/>
      <c r="T65" s="47"/>
      <c r="U65" s="231"/>
      <c r="V65" s="47"/>
      <c r="W65" s="231"/>
      <c r="X65" s="47"/>
      <c r="Y65" s="231"/>
      <c r="Z65" s="47"/>
      <c r="AA65" s="231"/>
      <c r="AB65" s="47"/>
      <c r="AC65" s="49"/>
      <c r="AD65" s="28"/>
      <c r="AE65" s="89"/>
      <c r="AH65" s="168">
        <f t="shared" ref="AH65:AH82" si="15">SUM(F65,H65,J65,L65,N65,P65,R65,T65,V65,X65,Z65,AB65)-AC65</f>
        <v>0</v>
      </c>
      <c r="AI65" s="166"/>
    </row>
    <row r="66" spans="2:52" ht="12.2" customHeight="1" x14ac:dyDescent="0.25">
      <c r="B66" s="18" t="str">
        <f>'Basic Information'!D24</f>
        <v>Communications</v>
      </c>
      <c r="E66" s="232"/>
      <c r="F66" s="155">
        <f>SUMIF(Design!$C$48:$C$56,'Design Budget'!$B66,Design!D$48:D$56)</f>
        <v>0</v>
      </c>
      <c r="G66" s="232"/>
      <c r="H66" s="155">
        <f>SUMIF(Design!$C$48:$C$56,'Design Budget'!$B66,Design!E$48:E$56)</f>
        <v>0</v>
      </c>
      <c r="I66" s="232"/>
      <c r="J66" s="155">
        <f>SUMIF(Design!$C$48:$C$56,'Design Budget'!$B66,Design!F$48:F$56)</f>
        <v>0</v>
      </c>
      <c r="K66" s="232"/>
      <c r="L66" s="155">
        <f>SUMIF(Design!$C$48:$C$56,'Design Budget'!$B66,Design!G$48:G$56)</f>
        <v>0</v>
      </c>
      <c r="M66" s="232"/>
      <c r="N66" s="155">
        <f>SUMIF(Design!$C$48:$C$56,'Design Budget'!$B66,Design!H$48:H$56)</f>
        <v>0</v>
      </c>
      <c r="O66" s="232"/>
      <c r="P66" s="155">
        <f>SUMIF(Design!$C$48:$C$56,'Design Budget'!$B66,Design!I$48:I$56)</f>
        <v>0</v>
      </c>
      <c r="Q66" s="232"/>
      <c r="R66" s="155">
        <f>SUMIF(Design!$C$48:$C$56,'Design Budget'!$B66,Design!J$48:J$56)</f>
        <v>0</v>
      </c>
      <c r="S66" s="232"/>
      <c r="T66" s="155">
        <f>SUMIF(Design!$C$48:$C$56,'Design Budget'!$B66,Design!K$48:K$56)</f>
        <v>0</v>
      </c>
      <c r="U66" s="232"/>
      <c r="V66" s="155">
        <f>SUMIF(Design!$C$48:$C$56,'Design Budget'!$B66,Design!L$48:L$56)</f>
        <v>0</v>
      </c>
      <c r="W66" s="232"/>
      <c r="X66" s="155">
        <f>SUMIF(Design!$C$48:$C$56,'Design Budget'!$B66,Design!M$48:M$56)</f>
        <v>0</v>
      </c>
      <c r="Y66" s="232"/>
      <c r="Z66" s="155">
        <f>SUMIF(Design!$C$48:$C$56,'Design Budget'!$B66,Design!N$48:N$56)</f>
        <v>0</v>
      </c>
      <c r="AA66" s="232"/>
      <c r="AB66" s="155">
        <f>SUMIF(Design!$C$48:$C$56,'Design Budget'!$B66,Design!O$48:O$56)</f>
        <v>0</v>
      </c>
      <c r="AC66" s="19">
        <f>SUM(F66,H66,J66,T66,V66,X66,Z66,AB66,L66,N66,P66,R66)</f>
        <v>0</v>
      </c>
      <c r="AD66" s="28"/>
      <c r="AE66" s="89"/>
      <c r="AH66" s="168">
        <f t="shared" ref="AH66" si="16">SUM(F66,H66,J66,L66,N66,P66,R66,T66,V66,X66,Z66,AB66)-AC66</f>
        <v>0</v>
      </c>
      <c r="AI66" s="166"/>
    </row>
    <row r="67" spans="2:52" ht="12.2" customHeight="1" x14ac:dyDescent="0.25">
      <c r="B67" s="18" t="str">
        <f>'Basic Information'!D25</f>
        <v>Equipment</v>
      </c>
      <c r="E67" s="232"/>
      <c r="F67" s="155">
        <f>SUMIF(Design!$C$48:$C$56,'Design Budget'!$B67,Design!D$48:D$56)</f>
        <v>0</v>
      </c>
      <c r="G67" s="232"/>
      <c r="H67" s="155">
        <f>SUMIF(Design!$C$48:$C$56,'Design Budget'!$B67,Design!E$48:E$56)</f>
        <v>0</v>
      </c>
      <c r="I67" s="232"/>
      <c r="J67" s="155">
        <f>SUMIF(Design!$C$48:$C$56,'Design Budget'!$B67,Design!F$48:F$56)</f>
        <v>0</v>
      </c>
      <c r="K67" s="232"/>
      <c r="L67" s="155">
        <f>SUMIF(Design!$C$48:$C$56,'Design Budget'!$B67,Design!G$48:G$56)</f>
        <v>0</v>
      </c>
      <c r="M67" s="232"/>
      <c r="N67" s="155">
        <f>SUMIF(Design!$C$48:$C$56,'Design Budget'!$B67,Design!H$48:H$56)</f>
        <v>0</v>
      </c>
      <c r="O67" s="232"/>
      <c r="P67" s="155">
        <f>SUMIF(Design!$C$48:$C$56,'Design Budget'!$B67,Design!I$48:I$56)</f>
        <v>0</v>
      </c>
      <c r="Q67" s="232"/>
      <c r="R67" s="155">
        <f>SUMIF(Design!$C$48:$C$56,'Design Budget'!$B67,Design!J$48:J$56)</f>
        <v>0</v>
      </c>
      <c r="S67" s="232"/>
      <c r="T67" s="155">
        <f>SUMIF(Design!$C$48:$C$56,'Design Budget'!$B67,Design!K$48:K$56)</f>
        <v>0</v>
      </c>
      <c r="U67" s="232"/>
      <c r="V67" s="155">
        <f>SUMIF(Design!$C$48:$C$56,'Design Budget'!$B67,Design!L$48:L$56)</f>
        <v>0</v>
      </c>
      <c r="W67" s="232"/>
      <c r="X67" s="155">
        <f>SUMIF(Design!$C$48:$C$56,'Design Budget'!$B67,Design!M$48:M$56)</f>
        <v>0</v>
      </c>
      <c r="Y67" s="232"/>
      <c r="Z67" s="155">
        <f>SUMIF(Design!$C$48:$C$56,'Design Budget'!$B67,Design!N$48:N$56)</f>
        <v>0</v>
      </c>
      <c r="AA67" s="232"/>
      <c r="AB67" s="155">
        <f>SUMIF(Design!$C$48:$C$56,'Design Budget'!$B67,Design!O$48:O$56)</f>
        <v>0</v>
      </c>
      <c r="AC67" s="19">
        <f>SUM(F67,H67,J67,T67,V67,X67,Z67,AB67,L67,N67,P67,R67)</f>
        <v>0</v>
      </c>
      <c r="AD67" s="28"/>
      <c r="AE67" s="89"/>
      <c r="AH67" s="168">
        <f t="shared" si="15"/>
        <v>0</v>
      </c>
      <c r="AI67" s="166"/>
    </row>
    <row r="68" spans="2:52" ht="12.2" customHeight="1" x14ac:dyDescent="0.25">
      <c r="B68" s="18" t="str">
        <f>'Basic Information'!D26</f>
        <v>Insurance</v>
      </c>
      <c r="E68" s="232"/>
      <c r="F68" s="155">
        <f>SUMIF(Design!$C$48:$C$56,'Design Budget'!$B68,Design!D$48:D$56)</f>
        <v>0</v>
      </c>
      <c r="G68" s="232"/>
      <c r="H68" s="155">
        <f>SUMIF(Design!$C$48:$C$56,'Design Budget'!$B68,Design!E$48:E$56)</f>
        <v>0</v>
      </c>
      <c r="I68" s="232"/>
      <c r="J68" s="155">
        <f>SUMIF(Design!$C$48:$C$56,'Design Budget'!$B68,Design!F$48:F$56)</f>
        <v>0</v>
      </c>
      <c r="K68" s="232"/>
      <c r="L68" s="155">
        <f>SUMIF(Design!$C$48:$C$56,'Design Budget'!$B68,Design!G$48:G$56)</f>
        <v>0</v>
      </c>
      <c r="M68" s="232"/>
      <c r="N68" s="155">
        <f>SUMIF(Design!$C$48:$C$56,'Design Budget'!$B68,Design!H$48:H$56)</f>
        <v>0</v>
      </c>
      <c r="O68" s="232"/>
      <c r="P68" s="155">
        <f>SUMIF(Design!$C$48:$C$56,'Design Budget'!$B68,Design!I$48:I$56)</f>
        <v>0</v>
      </c>
      <c r="Q68" s="232"/>
      <c r="R68" s="155">
        <f>SUMIF(Design!$C$48:$C$56,'Design Budget'!$B68,Design!J$48:J$56)</f>
        <v>0</v>
      </c>
      <c r="S68" s="232"/>
      <c r="T68" s="155">
        <f>SUMIF(Design!$C$48:$C$56,'Design Budget'!$B68,Design!K$48:K$56)</f>
        <v>0</v>
      </c>
      <c r="U68" s="232"/>
      <c r="V68" s="155">
        <f>SUMIF(Design!$C$48:$C$56,'Design Budget'!$B68,Design!L$48:L$56)</f>
        <v>0</v>
      </c>
      <c r="W68" s="232"/>
      <c r="X68" s="155">
        <f>SUMIF(Design!$C$48:$C$56,'Design Budget'!$B68,Design!M$48:M$56)</f>
        <v>0</v>
      </c>
      <c r="Y68" s="232"/>
      <c r="Z68" s="155">
        <f>SUMIF(Design!$C$48:$C$56,'Design Budget'!$B68,Design!N$48:N$56)</f>
        <v>0</v>
      </c>
      <c r="AA68" s="232"/>
      <c r="AB68" s="155">
        <f>SUMIF(Design!$C$48:$C$56,'Design Budget'!$B68,Design!O$48:O$56)</f>
        <v>0</v>
      </c>
      <c r="AC68" s="19">
        <f t="shared" ref="AC68:AC75" si="17">SUM(F68,H68,J68,T68,V68,X68,Z68,AB68,L68,N68,P68,R68)</f>
        <v>0</v>
      </c>
      <c r="AD68" s="28"/>
      <c r="AE68" s="89"/>
      <c r="AH68" s="168">
        <f t="shared" si="15"/>
        <v>0</v>
      </c>
      <c r="AI68" s="166"/>
    </row>
    <row r="69" spans="2:52" ht="12.2" customHeight="1" x14ac:dyDescent="0.25">
      <c r="B69" s="18" t="str">
        <f>'Basic Information'!D27</f>
        <v>Outside Services</v>
      </c>
      <c r="E69" s="232"/>
      <c r="F69" s="155">
        <f>SUMIF(Design!$C$48:$C$56,'Design Budget'!$B69,Design!D$48:D$56)</f>
        <v>0</v>
      </c>
      <c r="G69" s="232"/>
      <c r="H69" s="155">
        <f>SUMIF(Design!$C$48:$C$56,'Design Budget'!$B69,Design!E$48:E$56)</f>
        <v>1000</v>
      </c>
      <c r="I69" s="232"/>
      <c r="J69" s="155">
        <f>SUMIF(Design!$C$48:$C$56,'Design Budget'!$B69,Design!F$48:F$56)</f>
        <v>1000</v>
      </c>
      <c r="K69" s="232"/>
      <c r="L69" s="155">
        <f>SUMIF(Design!$C$48:$C$56,'Design Budget'!$B69,Design!G$48:G$56)</f>
        <v>0</v>
      </c>
      <c r="M69" s="232"/>
      <c r="N69" s="155">
        <f>SUMIF(Design!$C$48:$C$56,'Design Budget'!$B69,Design!H$48:H$56)</f>
        <v>0</v>
      </c>
      <c r="O69" s="232"/>
      <c r="P69" s="155">
        <f>SUMIF(Design!$C$48:$C$56,'Design Budget'!$B69,Design!I$48:I$56)</f>
        <v>0</v>
      </c>
      <c r="Q69" s="232"/>
      <c r="R69" s="155">
        <f>SUMIF(Design!$C$48:$C$56,'Design Budget'!$B69,Design!J$48:J$56)</f>
        <v>0</v>
      </c>
      <c r="S69" s="232"/>
      <c r="T69" s="155">
        <f>SUMIF(Design!$C$48:$C$56,'Design Budget'!$B69,Design!K$48:K$56)</f>
        <v>0</v>
      </c>
      <c r="U69" s="232"/>
      <c r="V69" s="155">
        <f>SUMIF(Design!$C$48:$C$56,'Design Budget'!$B69,Design!L$48:L$56)</f>
        <v>0</v>
      </c>
      <c r="W69" s="232"/>
      <c r="X69" s="155">
        <f>SUMIF(Design!$C$48:$C$56,'Design Budget'!$B69,Design!M$48:M$56)</f>
        <v>0</v>
      </c>
      <c r="Y69" s="232"/>
      <c r="Z69" s="155">
        <f>SUMIF(Design!$C$48:$C$56,'Design Budget'!$B69,Design!N$48:N$56)</f>
        <v>0</v>
      </c>
      <c r="AA69" s="232"/>
      <c r="AB69" s="155">
        <f>SUMIF(Design!$C$48:$C$56,'Design Budget'!$B69,Design!O$48:O$56)</f>
        <v>0</v>
      </c>
      <c r="AC69" s="19">
        <f t="shared" si="17"/>
        <v>2000</v>
      </c>
      <c r="AD69" s="28"/>
      <c r="AE69" s="89"/>
      <c r="AH69" s="168">
        <f t="shared" si="15"/>
        <v>0</v>
      </c>
      <c r="AI69" s="166"/>
    </row>
    <row r="70" spans="2:52" ht="12.2" customHeight="1" x14ac:dyDescent="0.25">
      <c r="B70" s="18" t="str">
        <f>'Basic Information'!D28</f>
        <v>Postage &amp; Shipping</v>
      </c>
      <c r="E70" s="232"/>
      <c r="F70" s="155">
        <f>SUMIF(Design!$C$48:$C$56,'Design Budget'!$B70,Design!D$48:D$56)</f>
        <v>0</v>
      </c>
      <c r="G70" s="232"/>
      <c r="H70" s="155">
        <f>SUMIF(Design!$C$48:$C$56,'Design Budget'!$B70,Design!E$48:E$56)</f>
        <v>0</v>
      </c>
      <c r="I70" s="232"/>
      <c r="J70" s="155">
        <f>SUMIF(Design!$C$48:$C$56,'Design Budget'!$B70,Design!F$48:F$56)</f>
        <v>0</v>
      </c>
      <c r="K70" s="232"/>
      <c r="L70" s="155">
        <f>SUMIF(Design!$C$48:$C$56,'Design Budget'!$B70,Design!G$48:G$56)</f>
        <v>0</v>
      </c>
      <c r="M70" s="232"/>
      <c r="N70" s="155">
        <f>SUMIF(Design!$C$48:$C$56,'Design Budget'!$B70,Design!H$48:H$56)</f>
        <v>0</v>
      </c>
      <c r="O70" s="232"/>
      <c r="P70" s="155">
        <f>SUMIF(Design!$C$48:$C$56,'Design Budget'!$B70,Design!I$48:I$56)</f>
        <v>0</v>
      </c>
      <c r="Q70" s="232"/>
      <c r="R70" s="155">
        <f>SUMIF(Design!$C$48:$C$56,'Design Budget'!$B70,Design!J$48:J$56)</f>
        <v>0</v>
      </c>
      <c r="S70" s="232"/>
      <c r="T70" s="155">
        <f>SUMIF(Design!$C$48:$C$56,'Design Budget'!$B70,Design!K$48:K$56)</f>
        <v>0</v>
      </c>
      <c r="U70" s="232"/>
      <c r="V70" s="155">
        <f>SUMIF(Design!$C$48:$C$56,'Design Budget'!$B70,Design!L$48:L$56)</f>
        <v>0</v>
      </c>
      <c r="W70" s="232"/>
      <c r="X70" s="155">
        <f>SUMIF(Design!$C$48:$C$56,'Design Budget'!$B70,Design!M$48:M$56)</f>
        <v>0</v>
      </c>
      <c r="Y70" s="232"/>
      <c r="Z70" s="155">
        <f>SUMIF(Design!$C$48:$C$56,'Design Budget'!$B70,Design!N$48:N$56)</f>
        <v>0</v>
      </c>
      <c r="AA70" s="232"/>
      <c r="AB70" s="155">
        <f>SUMIF(Design!$C$48:$C$56,'Design Budget'!$B70,Design!O$48:O$56)</f>
        <v>0</v>
      </c>
      <c r="AC70" s="19">
        <f t="shared" si="17"/>
        <v>0</v>
      </c>
      <c r="AD70" s="28"/>
      <c r="AE70" s="89"/>
      <c r="AH70" s="168">
        <f t="shared" si="15"/>
        <v>0</v>
      </c>
      <c r="AI70" s="166"/>
    </row>
    <row r="71" spans="2:52" ht="12.2" customHeight="1" x14ac:dyDescent="0.25">
      <c r="B71" s="18" t="str">
        <f>'Basic Information'!D29</f>
        <v>Printing &amp; Photocopying</v>
      </c>
      <c r="E71" s="232"/>
      <c r="F71" s="155">
        <f>SUMIF(Design!$C$48:$C$56,'Design Budget'!$B71,Design!D$48:D$56)</f>
        <v>0</v>
      </c>
      <c r="G71" s="232"/>
      <c r="H71" s="155">
        <f>SUMIF(Design!$C$48:$C$56,'Design Budget'!$B71,Design!E$48:E$56)</f>
        <v>0</v>
      </c>
      <c r="I71" s="232"/>
      <c r="J71" s="155">
        <f>SUMIF(Design!$C$48:$C$56,'Design Budget'!$B71,Design!F$48:F$56)</f>
        <v>0</v>
      </c>
      <c r="K71" s="232"/>
      <c r="L71" s="155">
        <f>SUMIF(Design!$C$48:$C$56,'Design Budget'!$B71,Design!G$48:G$56)</f>
        <v>0</v>
      </c>
      <c r="M71" s="232"/>
      <c r="N71" s="155">
        <f>SUMIF(Design!$C$48:$C$56,'Design Budget'!$B71,Design!H$48:H$56)</f>
        <v>0</v>
      </c>
      <c r="O71" s="232"/>
      <c r="P71" s="155">
        <f>SUMIF(Design!$C$48:$C$56,'Design Budget'!$B71,Design!I$48:I$56)</f>
        <v>0</v>
      </c>
      <c r="Q71" s="232"/>
      <c r="R71" s="155">
        <f>SUMIF(Design!$C$48:$C$56,'Design Budget'!$B71,Design!J$48:J$56)</f>
        <v>0</v>
      </c>
      <c r="S71" s="232"/>
      <c r="T71" s="155">
        <f>SUMIF(Design!$C$48:$C$56,'Design Budget'!$B71,Design!K$48:K$56)</f>
        <v>0</v>
      </c>
      <c r="U71" s="232"/>
      <c r="V71" s="155">
        <f>SUMIF(Design!$C$48:$C$56,'Design Budget'!$B71,Design!L$48:L$56)</f>
        <v>0</v>
      </c>
      <c r="W71" s="232"/>
      <c r="X71" s="155">
        <f>SUMIF(Design!$C$48:$C$56,'Design Budget'!$B71,Design!M$48:M$56)</f>
        <v>0</v>
      </c>
      <c r="Y71" s="232"/>
      <c r="Z71" s="155">
        <f>SUMIF(Design!$C$48:$C$56,'Design Budget'!$B71,Design!N$48:N$56)</f>
        <v>0</v>
      </c>
      <c r="AA71" s="232"/>
      <c r="AB71" s="155">
        <f>SUMIF(Design!$C$48:$C$56,'Design Budget'!$B71,Design!O$48:O$56)</f>
        <v>0</v>
      </c>
      <c r="AC71" s="19">
        <f t="shared" si="17"/>
        <v>0</v>
      </c>
      <c r="AD71" s="28"/>
      <c r="AE71" s="89"/>
      <c r="AG71" s="84"/>
      <c r="AH71" s="168">
        <f t="shared" si="15"/>
        <v>0</v>
      </c>
      <c r="AI71" s="166"/>
      <c r="AJ71" s="84"/>
      <c r="AK71" s="84"/>
      <c r="AL71" s="84"/>
      <c r="AM71" s="84"/>
      <c r="AN71" s="84"/>
      <c r="AO71" s="84"/>
      <c r="AP71" s="84"/>
      <c r="AQ71" s="84"/>
      <c r="AR71" s="84"/>
      <c r="AS71" s="84"/>
      <c r="AT71" s="84"/>
      <c r="AU71" s="84"/>
      <c r="AV71" s="84"/>
      <c r="AW71" s="84"/>
      <c r="AX71" s="84"/>
      <c r="AY71" s="84"/>
      <c r="AZ71" s="84"/>
    </row>
    <row r="72" spans="2:52" ht="12.2" customHeight="1" x14ac:dyDescent="0.25">
      <c r="B72" s="18" t="str">
        <f>'Basic Information'!D30</f>
        <v>Rent &amp; Utilities</v>
      </c>
      <c r="E72" s="232"/>
      <c r="F72" s="155">
        <f>SUMIF(Design!$C$48:$C$56,'Design Budget'!$B72,Design!D$48:D$56)</f>
        <v>0</v>
      </c>
      <c r="G72" s="232"/>
      <c r="H72" s="155">
        <f>SUMIF(Design!$C$48:$C$56,'Design Budget'!$B72,Design!E$48:E$56)</f>
        <v>0</v>
      </c>
      <c r="I72" s="232"/>
      <c r="J72" s="155">
        <f>SUMIF(Design!$C$48:$C$56,'Design Budget'!$B72,Design!F$48:F$56)</f>
        <v>0</v>
      </c>
      <c r="K72" s="232"/>
      <c r="L72" s="155">
        <f>SUMIF(Design!$C$48:$C$56,'Design Budget'!$B72,Design!G$48:G$56)</f>
        <v>0</v>
      </c>
      <c r="M72" s="232"/>
      <c r="N72" s="155">
        <f>SUMIF(Design!$C$48:$C$56,'Design Budget'!$B72,Design!H$48:H$56)</f>
        <v>0</v>
      </c>
      <c r="O72" s="232"/>
      <c r="P72" s="155">
        <f>SUMIF(Design!$C$48:$C$56,'Design Budget'!$B72,Design!I$48:I$56)</f>
        <v>0</v>
      </c>
      <c r="Q72" s="232"/>
      <c r="R72" s="155">
        <f>SUMIF(Design!$C$48:$C$56,'Design Budget'!$B72,Design!J$48:J$56)</f>
        <v>0</v>
      </c>
      <c r="S72" s="232"/>
      <c r="T72" s="155">
        <f>SUMIF(Design!$C$48:$C$56,'Design Budget'!$B72,Design!K$48:K$56)</f>
        <v>0</v>
      </c>
      <c r="U72" s="232"/>
      <c r="V72" s="155">
        <f>SUMIF(Design!$C$48:$C$56,'Design Budget'!$B72,Design!L$48:L$56)</f>
        <v>0</v>
      </c>
      <c r="W72" s="232"/>
      <c r="X72" s="155">
        <f>SUMIF(Design!$C$48:$C$56,'Design Budget'!$B72,Design!M$48:M$56)</f>
        <v>0</v>
      </c>
      <c r="Y72" s="232"/>
      <c r="Z72" s="155">
        <f>SUMIF(Design!$C$48:$C$56,'Design Budget'!$B72,Design!N$48:N$56)</f>
        <v>0</v>
      </c>
      <c r="AA72" s="232"/>
      <c r="AB72" s="155">
        <f>SUMIF(Design!$C$48:$C$56,'Design Budget'!$B72,Design!O$48:O$56)</f>
        <v>0</v>
      </c>
      <c r="AC72" s="19">
        <f t="shared" si="17"/>
        <v>0</v>
      </c>
      <c r="AD72" s="28"/>
      <c r="AE72" s="89"/>
      <c r="AG72" s="84"/>
      <c r="AH72" s="168">
        <f t="shared" si="15"/>
        <v>0</v>
      </c>
      <c r="AI72" s="166"/>
      <c r="AJ72" s="84"/>
      <c r="AK72" s="84"/>
      <c r="AL72" s="84"/>
      <c r="AM72" s="84"/>
      <c r="AN72" s="84"/>
      <c r="AO72" s="84"/>
      <c r="AP72" s="84"/>
      <c r="AQ72" s="84"/>
      <c r="AR72" s="84"/>
      <c r="AS72" s="84"/>
      <c r="AT72" s="84"/>
      <c r="AU72" s="84"/>
      <c r="AV72" s="84"/>
      <c r="AW72" s="84"/>
      <c r="AX72" s="84"/>
      <c r="AY72" s="84"/>
      <c r="AZ72" s="84"/>
    </row>
    <row r="73" spans="2:52" ht="12.2" customHeight="1" x14ac:dyDescent="0.25">
      <c r="B73" s="18" t="str">
        <f>'Basic Information'!D31</f>
        <v>Supplies &amp; Materials</v>
      </c>
      <c r="E73" s="232"/>
      <c r="F73" s="155">
        <f>SUMIF(Design!$C$48:$C$56,'Design Budget'!$B73,Design!D$48:D$56)</f>
        <v>0</v>
      </c>
      <c r="G73" s="232"/>
      <c r="H73" s="155">
        <f>SUMIF(Design!$C$48:$C$56,'Design Budget'!$B73,Design!E$48:E$56)</f>
        <v>0</v>
      </c>
      <c r="I73" s="232"/>
      <c r="J73" s="155">
        <f>SUMIF(Design!$C$48:$C$56,'Design Budget'!$B73,Design!F$48:F$56)</f>
        <v>0</v>
      </c>
      <c r="K73" s="232"/>
      <c r="L73" s="155">
        <f>SUMIF(Design!$C$48:$C$56,'Design Budget'!$B73,Design!G$48:G$56)</f>
        <v>0</v>
      </c>
      <c r="M73" s="232"/>
      <c r="N73" s="155">
        <f>SUMIF(Design!$C$48:$C$56,'Design Budget'!$B73,Design!H$48:H$56)</f>
        <v>0</v>
      </c>
      <c r="O73" s="232"/>
      <c r="P73" s="155">
        <f>SUMIF(Design!$C$48:$C$56,'Design Budget'!$B73,Design!I$48:I$56)</f>
        <v>0</v>
      </c>
      <c r="Q73" s="232"/>
      <c r="R73" s="155">
        <f>SUMIF(Design!$C$48:$C$56,'Design Budget'!$B73,Design!J$48:J$56)</f>
        <v>0</v>
      </c>
      <c r="S73" s="232"/>
      <c r="T73" s="155">
        <f>SUMIF(Design!$C$48:$C$56,'Design Budget'!$B73,Design!K$48:K$56)</f>
        <v>0</v>
      </c>
      <c r="U73" s="232"/>
      <c r="V73" s="155">
        <f>SUMIF(Design!$C$48:$C$56,'Design Budget'!$B73,Design!L$48:L$56)</f>
        <v>0</v>
      </c>
      <c r="W73" s="232"/>
      <c r="X73" s="155">
        <f>SUMIF(Design!$C$48:$C$56,'Design Budget'!$B73,Design!M$48:M$56)</f>
        <v>0</v>
      </c>
      <c r="Y73" s="232"/>
      <c r="Z73" s="155">
        <f>SUMIF(Design!$C$48:$C$56,'Design Budget'!$B73,Design!N$48:N$56)</f>
        <v>0</v>
      </c>
      <c r="AA73" s="232"/>
      <c r="AB73" s="155">
        <f>SUMIF(Design!$C$48:$C$56,'Design Budget'!$B73,Design!O$48:O$56)</f>
        <v>0</v>
      </c>
      <c r="AC73" s="19">
        <f t="shared" si="17"/>
        <v>0</v>
      </c>
      <c r="AD73" s="28"/>
      <c r="AE73" s="89"/>
      <c r="AG73" s="84"/>
      <c r="AH73" s="168">
        <f t="shared" si="15"/>
        <v>0</v>
      </c>
      <c r="AI73" s="166"/>
      <c r="AJ73" s="84"/>
      <c r="AK73" s="84"/>
      <c r="AL73" s="84"/>
      <c r="AM73" s="84"/>
      <c r="AN73" s="84"/>
      <c r="AO73" s="84"/>
      <c r="AP73" s="84"/>
      <c r="AQ73" s="84"/>
      <c r="AR73" s="84"/>
      <c r="AS73" s="84"/>
      <c r="AT73" s="84"/>
      <c r="AU73" s="84"/>
      <c r="AV73" s="84"/>
      <c r="AW73" s="84"/>
      <c r="AX73" s="84"/>
      <c r="AY73" s="84"/>
      <c r="AZ73" s="84"/>
    </row>
    <row r="74" spans="2:52" ht="12.2" customHeight="1" x14ac:dyDescent="0.25">
      <c r="B74" s="18" t="str">
        <f>'Basic Information'!D32</f>
        <v>Travel</v>
      </c>
      <c r="E74" s="232"/>
      <c r="F74" s="155">
        <f>SUMIF(Design!$C$48:$C$56,'Design Budget'!$B74,Design!D$48:D$56)</f>
        <v>0</v>
      </c>
      <c r="G74" s="232"/>
      <c r="H74" s="155">
        <f>SUMIF(Design!$C$48:$C$56,'Design Budget'!$B74,Design!E$48:E$56)</f>
        <v>0</v>
      </c>
      <c r="I74" s="232"/>
      <c r="J74" s="155">
        <f>SUMIF(Design!$C$48:$C$56,'Design Budget'!$B74,Design!F$48:F$56)</f>
        <v>0</v>
      </c>
      <c r="K74" s="232"/>
      <c r="L74" s="155">
        <f>SUMIF(Design!$C$48:$C$56,'Design Budget'!$B74,Design!G$48:G$56)</f>
        <v>0</v>
      </c>
      <c r="M74" s="232"/>
      <c r="N74" s="155">
        <f>SUMIF(Design!$C$48:$C$56,'Design Budget'!$B74,Design!H$48:H$56)</f>
        <v>0</v>
      </c>
      <c r="O74" s="232"/>
      <c r="P74" s="155">
        <f>SUMIF(Design!$C$48:$C$56,'Design Budget'!$B74,Design!I$48:I$56)</f>
        <v>0</v>
      </c>
      <c r="Q74" s="232"/>
      <c r="R74" s="155">
        <f>SUMIF(Design!$C$48:$C$56,'Design Budget'!$B74,Design!J$48:J$56)</f>
        <v>0</v>
      </c>
      <c r="S74" s="232"/>
      <c r="T74" s="155">
        <f>SUMIF(Design!$C$48:$C$56,'Design Budget'!$B74,Design!K$48:K$56)</f>
        <v>0</v>
      </c>
      <c r="U74" s="232"/>
      <c r="V74" s="155">
        <f>SUMIF(Design!$C$48:$C$56,'Design Budget'!$B74,Design!L$48:L$56)</f>
        <v>0</v>
      </c>
      <c r="W74" s="232"/>
      <c r="X74" s="155">
        <f>SUMIF(Design!$C$48:$C$56,'Design Budget'!$B74,Design!M$48:M$56)</f>
        <v>0</v>
      </c>
      <c r="Y74" s="232"/>
      <c r="Z74" s="155">
        <f>SUMIF(Design!$C$48:$C$56,'Design Budget'!$B74,Design!N$48:N$56)</f>
        <v>0</v>
      </c>
      <c r="AA74" s="232"/>
      <c r="AB74" s="155">
        <f>SUMIF(Design!$C$48:$C$56,'Design Budget'!$B74,Design!O$48:O$56)</f>
        <v>0</v>
      </c>
      <c r="AC74" s="19">
        <f t="shared" si="17"/>
        <v>0</v>
      </c>
      <c r="AD74" s="28"/>
      <c r="AE74" s="89"/>
      <c r="AG74" s="84"/>
      <c r="AH74" s="168">
        <f t="shared" si="15"/>
        <v>0</v>
      </c>
      <c r="AI74" s="166"/>
      <c r="AJ74" s="84"/>
      <c r="AK74" s="84"/>
      <c r="AL74" s="84"/>
      <c r="AM74" s="84"/>
      <c r="AN74" s="84"/>
      <c r="AO74" s="84"/>
      <c r="AP74" s="84"/>
      <c r="AQ74" s="84"/>
      <c r="AR74" s="84"/>
      <c r="AS74" s="84"/>
      <c r="AT74" s="84"/>
      <c r="AU74" s="84"/>
      <c r="AV74" s="84"/>
      <c r="AW74" s="84"/>
      <c r="AX74" s="84"/>
      <c r="AY74" s="84"/>
      <c r="AZ74" s="84"/>
    </row>
    <row r="75" spans="2:52" ht="12.2" customHeight="1" x14ac:dyDescent="0.25">
      <c r="B75" s="18" t="str">
        <f>'Basic Information'!D33</f>
        <v>Additional Costs</v>
      </c>
      <c r="E75" s="232"/>
      <c r="F75" s="155">
        <f>SUMIF(Design!$C$48:$C$56,'Design Budget'!$B75,Design!D$48:D$56)</f>
        <v>0</v>
      </c>
      <c r="G75" s="232"/>
      <c r="H75" s="155">
        <f>SUMIF(Design!$C$48:$C$56,'Design Budget'!$B75,Design!E$48:E$56)</f>
        <v>0</v>
      </c>
      <c r="I75" s="232"/>
      <c r="J75" s="155">
        <f>SUMIF(Design!$C$48:$C$56,'Design Budget'!$B75,Design!F$48:F$56)</f>
        <v>0</v>
      </c>
      <c r="K75" s="232"/>
      <c r="L75" s="155">
        <f>SUMIF(Design!$C$48:$C$56,'Design Budget'!$B75,Design!G$48:G$56)</f>
        <v>0</v>
      </c>
      <c r="M75" s="232"/>
      <c r="N75" s="155">
        <f>SUMIF(Design!$C$48:$C$56,'Design Budget'!$B75,Design!H$48:H$56)</f>
        <v>0</v>
      </c>
      <c r="O75" s="232"/>
      <c r="P75" s="155">
        <f>SUMIF(Design!$C$48:$C$56,'Design Budget'!$B75,Design!I$48:I$56)</f>
        <v>0</v>
      </c>
      <c r="Q75" s="232"/>
      <c r="R75" s="155">
        <f>SUMIF(Design!$C$48:$C$56,'Design Budget'!$B75,Design!J$48:J$56)</f>
        <v>0</v>
      </c>
      <c r="S75" s="232"/>
      <c r="T75" s="155">
        <f>SUMIF(Design!$C$48:$C$56,'Design Budget'!$B75,Design!K$48:K$56)</f>
        <v>0</v>
      </c>
      <c r="U75" s="232"/>
      <c r="V75" s="155">
        <f>SUMIF(Design!$C$48:$C$56,'Design Budget'!$B75,Design!L$48:L$56)</f>
        <v>0</v>
      </c>
      <c r="W75" s="232"/>
      <c r="X75" s="155">
        <f>SUMIF(Design!$C$48:$C$56,'Design Budget'!$B75,Design!M$48:M$56)</f>
        <v>0</v>
      </c>
      <c r="Y75" s="232"/>
      <c r="Z75" s="155">
        <f>SUMIF(Design!$C$48:$C$56,'Design Budget'!$B75,Design!N$48:N$56)</f>
        <v>0</v>
      </c>
      <c r="AA75" s="232"/>
      <c r="AB75" s="155">
        <f>SUMIF(Design!$C$48:$C$56,'Design Budget'!$B75,Design!O$48:O$56)</f>
        <v>0</v>
      </c>
      <c r="AC75" s="19">
        <f t="shared" si="17"/>
        <v>0</v>
      </c>
      <c r="AD75" s="28"/>
      <c r="AE75" s="89"/>
      <c r="AG75" s="84"/>
      <c r="AH75" s="168">
        <f t="shared" si="15"/>
        <v>0</v>
      </c>
      <c r="AI75" s="166"/>
      <c r="AJ75" s="84"/>
      <c r="AK75" s="84"/>
      <c r="AL75" s="84"/>
      <c r="AM75" s="84"/>
      <c r="AN75" s="84"/>
      <c r="AO75" s="84"/>
      <c r="AP75" s="84"/>
      <c r="AQ75" s="84"/>
      <c r="AR75" s="84"/>
      <c r="AS75" s="84"/>
      <c r="AT75" s="84"/>
      <c r="AU75" s="84"/>
      <c r="AV75" s="84"/>
      <c r="AW75" s="84"/>
      <c r="AX75" s="84"/>
      <c r="AY75" s="84"/>
      <c r="AZ75" s="84"/>
    </row>
    <row r="76" spans="2:52" ht="12.2" customHeight="1" x14ac:dyDescent="0.25">
      <c r="B76" s="18" t="str">
        <f>'Basic Information'!D34</f>
        <v xml:space="preserve">Translation </v>
      </c>
      <c r="E76" s="232"/>
      <c r="F76" s="155">
        <f>SUMIF(Design!$C$48:$C$56,'Design Budget'!$B76,Design!D$48:D$56)</f>
        <v>0</v>
      </c>
      <c r="G76" s="232"/>
      <c r="H76" s="155">
        <f>SUMIF(Design!$C$48:$C$56,'Design Budget'!$B76,Design!E$48:E$56)</f>
        <v>0</v>
      </c>
      <c r="I76" s="232"/>
      <c r="J76" s="155">
        <f>SUMIF(Design!$C$48:$C$56,'Design Budget'!$B76,Design!F$48:F$56)</f>
        <v>0</v>
      </c>
      <c r="K76" s="232"/>
      <c r="L76" s="155">
        <f>SUMIF(Design!$C$48:$C$56,'Design Budget'!$B76,Design!G$48:G$56)</f>
        <v>0</v>
      </c>
      <c r="M76" s="232"/>
      <c r="N76" s="155">
        <f>SUMIF(Design!$C$48:$C$56,'Design Budget'!$B76,Design!H$48:H$56)</f>
        <v>0</v>
      </c>
      <c r="O76" s="232"/>
      <c r="P76" s="155">
        <f>SUMIF(Design!$C$48:$C$56,'Design Budget'!$B76,Design!I$48:I$56)</f>
        <v>0</v>
      </c>
      <c r="Q76" s="232"/>
      <c r="R76" s="155">
        <f>SUMIF(Design!$C$48:$C$56,'Design Budget'!$B76,Design!J$48:J$56)</f>
        <v>0</v>
      </c>
      <c r="S76" s="232"/>
      <c r="T76" s="155">
        <f>SUMIF(Design!$C$48:$C$56,'Design Budget'!$B76,Design!K$48:K$56)</f>
        <v>0</v>
      </c>
      <c r="U76" s="232"/>
      <c r="V76" s="155">
        <f>SUMIF(Design!$C$48:$C$56,'Design Budget'!$B76,Design!L$48:L$56)</f>
        <v>0</v>
      </c>
      <c r="W76" s="232"/>
      <c r="X76" s="155">
        <f>SUMIF(Design!$C$48:$C$56,'Design Budget'!$B76,Design!M$48:M$56)</f>
        <v>0</v>
      </c>
      <c r="Y76" s="232"/>
      <c r="Z76" s="155">
        <f>SUMIF(Design!$C$48:$C$56,'Design Budget'!$B76,Design!N$48:N$56)</f>
        <v>0</v>
      </c>
      <c r="AA76" s="232"/>
      <c r="AB76" s="155">
        <f>SUMIF(Design!$C$48:$C$56,'Design Budget'!$B76,Design!O$48:O$56)</f>
        <v>0</v>
      </c>
      <c r="AC76" s="19">
        <f>SUM(F76,H76,J76,T76,V76,X76,Z76,AB76,L76,N76,P76,R76)</f>
        <v>0</v>
      </c>
      <c r="AD76" s="28"/>
      <c r="AE76" s="89"/>
      <c r="AG76" s="84"/>
      <c r="AH76" s="168"/>
      <c r="AI76" s="166"/>
      <c r="AJ76" s="84"/>
      <c r="AK76" s="84"/>
      <c r="AL76" s="84"/>
      <c r="AM76" s="84"/>
      <c r="AN76" s="84"/>
      <c r="AO76" s="84"/>
      <c r="AP76" s="84"/>
      <c r="AQ76" s="84"/>
      <c r="AR76" s="84"/>
      <c r="AS76" s="84"/>
      <c r="AT76" s="84"/>
      <c r="AU76" s="84"/>
      <c r="AV76" s="84"/>
      <c r="AW76" s="84"/>
      <c r="AX76" s="84"/>
      <c r="AY76" s="84"/>
      <c r="AZ76" s="84"/>
    </row>
    <row r="77" spans="2:52" ht="12.2" customHeight="1" x14ac:dyDescent="0.25">
      <c r="B77" s="18" t="str">
        <f>'Basic Information'!D35</f>
        <v>Catering</v>
      </c>
      <c r="E77" s="232"/>
      <c r="F77" s="155">
        <f>SUMIF(Design!$C$48:$C$56,'Design Budget'!$B77,Design!D$48:D$56)</f>
        <v>0</v>
      </c>
      <c r="G77" s="232"/>
      <c r="H77" s="155">
        <f>SUMIF(Design!$C$48:$C$56,'Design Budget'!$B77,Design!E$48:E$56)</f>
        <v>0</v>
      </c>
      <c r="I77" s="232"/>
      <c r="J77" s="155">
        <f>SUMIF(Design!$C$48:$C$56,'Design Budget'!$B77,Design!F$48:F$56)</f>
        <v>0</v>
      </c>
      <c r="K77" s="232"/>
      <c r="L77" s="155">
        <f>SUMIF(Design!$C$48:$C$56,'Design Budget'!$B77,Design!G$48:G$56)</f>
        <v>0</v>
      </c>
      <c r="M77" s="232"/>
      <c r="N77" s="155">
        <f>SUMIF(Design!$C$48:$C$56,'Design Budget'!$B77,Design!H$48:H$56)</f>
        <v>0</v>
      </c>
      <c r="O77" s="232"/>
      <c r="P77" s="155">
        <f>SUMIF(Design!$C$48:$C$56,'Design Budget'!$B77,Design!I$48:I$56)</f>
        <v>0</v>
      </c>
      <c r="Q77" s="232"/>
      <c r="R77" s="155">
        <f>SUMIF(Design!$C$48:$C$56,'Design Budget'!$B77,Design!J$48:J$56)</f>
        <v>0</v>
      </c>
      <c r="S77" s="232"/>
      <c r="T77" s="155">
        <f>SUMIF(Design!$C$48:$C$56,'Design Budget'!$B77,Design!K$48:K$56)</f>
        <v>0</v>
      </c>
      <c r="U77" s="232"/>
      <c r="V77" s="155">
        <f>SUMIF(Design!$C$48:$C$56,'Design Budget'!$B77,Design!L$48:L$56)</f>
        <v>0</v>
      </c>
      <c r="W77" s="232"/>
      <c r="X77" s="155">
        <f>SUMIF(Design!$C$48:$C$56,'Design Budget'!$B77,Design!M$48:M$56)</f>
        <v>0</v>
      </c>
      <c r="Y77" s="232"/>
      <c r="Z77" s="155">
        <f>SUMIF(Design!$C$48:$C$56,'Design Budget'!$B77,Design!N$48:N$56)</f>
        <v>0</v>
      </c>
      <c r="AA77" s="232"/>
      <c r="AB77" s="155">
        <f>SUMIF(Design!$C$48:$C$56,'Design Budget'!$B77,Design!O$48:O$56)</f>
        <v>0</v>
      </c>
      <c r="AC77" s="19">
        <f>SUM(F77,H77,J77,T77,V77,X77,Z77,AB77,L77,N77,P77,R77)</f>
        <v>0</v>
      </c>
      <c r="AD77" s="28"/>
      <c r="AE77" s="89"/>
      <c r="AG77" s="84"/>
      <c r="AH77" s="168"/>
      <c r="AI77" s="166"/>
      <c r="AJ77" s="84"/>
      <c r="AK77" s="84"/>
      <c r="AL77" s="84"/>
      <c r="AM77" s="84"/>
      <c r="AN77" s="84"/>
      <c r="AO77" s="84"/>
      <c r="AP77" s="84"/>
      <c r="AQ77" s="84"/>
      <c r="AR77" s="84"/>
      <c r="AS77" s="84"/>
      <c r="AT77" s="84"/>
      <c r="AU77" s="84"/>
      <c r="AV77" s="84"/>
      <c r="AW77" s="84"/>
      <c r="AX77" s="84"/>
      <c r="AY77" s="84"/>
      <c r="AZ77" s="84"/>
    </row>
    <row r="78" spans="2:52" ht="12.2" customHeight="1" x14ac:dyDescent="0.25">
      <c r="B78" s="18">
        <f>'Basic Information'!D36</f>
        <v>0</v>
      </c>
      <c r="E78" s="232"/>
      <c r="F78" s="155">
        <f>SUMIF(Design!$C$48:$C$56,'Design Budget'!$B78,Design!D$48:D$56)</f>
        <v>0</v>
      </c>
      <c r="G78" s="232"/>
      <c r="H78" s="155">
        <f>SUMIF(Design!$C$48:$C$56,'Design Budget'!$B78,Design!E$48:E$56)</f>
        <v>0</v>
      </c>
      <c r="I78" s="232"/>
      <c r="J78" s="155">
        <f>SUMIF(Design!$C$48:$C$56,'Design Budget'!$B78,Design!F$48:F$56)</f>
        <v>0</v>
      </c>
      <c r="K78" s="232"/>
      <c r="L78" s="155">
        <f>SUMIF(Design!$C$48:$C$56,'Design Budget'!$B78,Design!G$48:G$56)</f>
        <v>0</v>
      </c>
      <c r="M78" s="232"/>
      <c r="N78" s="155">
        <f>SUMIF(Design!$C$48:$C$56,'Design Budget'!$B78,Design!H$48:H$56)</f>
        <v>0</v>
      </c>
      <c r="O78" s="232"/>
      <c r="P78" s="155">
        <f>SUMIF(Design!$C$48:$C$56,'Design Budget'!$B78,Design!I$48:I$56)</f>
        <v>0</v>
      </c>
      <c r="Q78" s="232"/>
      <c r="R78" s="155">
        <f>SUMIF(Design!$C$48:$C$56,'Design Budget'!$B78,Design!J$48:J$56)</f>
        <v>0</v>
      </c>
      <c r="S78" s="232"/>
      <c r="T78" s="155">
        <f>SUMIF(Design!$C$48:$C$56,'Design Budget'!$B78,Design!K$48:K$56)</f>
        <v>0</v>
      </c>
      <c r="U78" s="232"/>
      <c r="V78" s="155">
        <f>SUMIF(Design!$C$48:$C$56,'Design Budget'!$B78,Design!L$48:L$56)</f>
        <v>0</v>
      </c>
      <c r="W78" s="232"/>
      <c r="X78" s="155">
        <f>SUMIF(Design!$C$48:$C$56,'Design Budget'!$B78,Design!M$48:M$56)</f>
        <v>0</v>
      </c>
      <c r="Y78" s="232"/>
      <c r="Z78" s="155">
        <f>SUMIF(Design!$C$48:$C$56,'Design Budget'!$B78,Design!N$48:N$56)</f>
        <v>0</v>
      </c>
      <c r="AA78" s="232"/>
      <c r="AB78" s="155">
        <f>SUMIF(Design!$C$48:$C$56,'Design Budget'!$B78,Design!O$48:O$56)</f>
        <v>0</v>
      </c>
      <c r="AC78" s="19">
        <f>SUM(F78,H78,J78,T78,V78,X78,Z78,AB78,L78,N78,P78,R78)</f>
        <v>0</v>
      </c>
      <c r="AD78" s="28"/>
      <c r="AE78" s="89"/>
      <c r="AG78" s="84"/>
      <c r="AH78" s="168"/>
      <c r="AI78" s="166"/>
      <c r="AJ78" s="84"/>
      <c r="AK78" s="84"/>
      <c r="AL78" s="84"/>
      <c r="AM78" s="84"/>
      <c r="AN78" s="84"/>
      <c r="AO78" s="84"/>
      <c r="AP78" s="84"/>
      <c r="AQ78" s="84"/>
      <c r="AR78" s="84"/>
      <c r="AS78" s="84"/>
      <c r="AT78" s="84"/>
      <c r="AU78" s="84"/>
      <c r="AV78" s="84"/>
      <c r="AW78" s="84"/>
      <c r="AX78" s="84"/>
      <c r="AY78" s="84"/>
      <c r="AZ78" s="84"/>
    </row>
    <row r="79" spans="2:52" ht="12.2" customHeight="1" x14ac:dyDescent="0.25">
      <c r="B79" s="18">
        <f>'Basic Information'!D37</f>
        <v>0</v>
      </c>
      <c r="E79" s="232"/>
      <c r="F79" s="155">
        <f>SUMIF(Design!$C$48:$C$56,'Design Budget'!$B79,Design!D$48:D$56)</f>
        <v>0</v>
      </c>
      <c r="G79" s="232"/>
      <c r="H79" s="155">
        <f>SUMIF(Design!$C$48:$C$56,'Design Budget'!$B79,Design!E$48:E$56)</f>
        <v>0</v>
      </c>
      <c r="I79" s="232"/>
      <c r="J79" s="155">
        <f>SUMIF(Design!$C$48:$C$56,'Design Budget'!$B79,Design!F$48:F$56)</f>
        <v>0</v>
      </c>
      <c r="K79" s="232"/>
      <c r="L79" s="155">
        <f>SUMIF(Design!$C$48:$C$56,'Design Budget'!$B79,Design!G$48:G$56)</f>
        <v>0</v>
      </c>
      <c r="M79" s="232"/>
      <c r="N79" s="155">
        <f>SUMIF(Design!$C$48:$C$56,'Design Budget'!$B79,Design!H$48:H$56)</f>
        <v>0</v>
      </c>
      <c r="O79" s="232"/>
      <c r="P79" s="155">
        <f>SUMIF(Design!$C$48:$C$56,'Design Budget'!$B79,Design!I$48:I$56)</f>
        <v>0</v>
      </c>
      <c r="Q79" s="232"/>
      <c r="R79" s="155">
        <f>SUMIF(Design!$C$48:$C$56,'Design Budget'!$B79,Design!J$48:J$56)</f>
        <v>0</v>
      </c>
      <c r="S79" s="232"/>
      <c r="T79" s="155">
        <f>SUMIF(Design!$C$48:$C$56,'Design Budget'!$B79,Design!K$48:K$56)</f>
        <v>0</v>
      </c>
      <c r="U79" s="232"/>
      <c r="V79" s="155">
        <f>SUMIF(Design!$C$48:$C$56,'Design Budget'!$B79,Design!L$48:L$56)</f>
        <v>0</v>
      </c>
      <c r="W79" s="232"/>
      <c r="X79" s="155">
        <f>SUMIF(Design!$C$48:$C$56,'Design Budget'!$B79,Design!M$48:M$56)</f>
        <v>0</v>
      </c>
      <c r="Y79" s="232"/>
      <c r="Z79" s="155">
        <f>SUMIF(Design!$C$48:$C$56,'Design Budget'!$B79,Design!N$48:N$56)</f>
        <v>0</v>
      </c>
      <c r="AA79" s="232"/>
      <c r="AB79" s="155">
        <f>SUMIF(Design!$C$48:$C$56,'Design Budget'!$B79,Design!O$48:O$56)</f>
        <v>0</v>
      </c>
      <c r="AC79" s="19">
        <f>SUM(F79,H79,J79,T79,V79,X79,Z79,AB79,L79,N79,P79,R79)</f>
        <v>0</v>
      </c>
      <c r="AD79" s="28"/>
      <c r="AE79" s="89"/>
      <c r="AG79" s="84"/>
      <c r="AH79" s="168"/>
      <c r="AI79" s="166"/>
      <c r="AJ79" s="84"/>
      <c r="AK79" s="84"/>
      <c r="AL79" s="84"/>
      <c r="AM79" s="84"/>
      <c r="AN79" s="84"/>
      <c r="AO79" s="84"/>
      <c r="AP79" s="84"/>
      <c r="AQ79" s="84"/>
      <c r="AR79" s="84"/>
      <c r="AS79" s="84"/>
      <c r="AT79" s="84"/>
      <c r="AU79" s="84"/>
      <c r="AV79" s="84"/>
      <c r="AW79" s="84"/>
      <c r="AX79" s="84"/>
      <c r="AY79" s="84"/>
      <c r="AZ79" s="84"/>
    </row>
    <row r="80" spans="2:52" ht="12.2" customHeight="1" x14ac:dyDescent="0.25">
      <c r="B80" s="18">
        <f>'Basic Information'!D38</f>
        <v>0</v>
      </c>
      <c r="E80" s="232"/>
      <c r="F80" s="155">
        <f>SUMIF(Design!$C$48:$C$56,'Design Budget'!$B80,Design!D$48:D$56)</f>
        <v>0</v>
      </c>
      <c r="G80" s="232"/>
      <c r="H80" s="155">
        <f>SUMIF(Design!$C$48:$C$56,'Design Budget'!$B80,Design!E$48:E$56)</f>
        <v>0</v>
      </c>
      <c r="I80" s="232"/>
      <c r="J80" s="155">
        <f>SUMIF(Design!$C$48:$C$56,'Design Budget'!$B80,Design!F$48:F$56)</f>
        <v>0</v>
      </c>
      <c r="K80" s="232"/>
      <c r="L80" s="155">
        <f>SUMIF(Design!$C$48:$C$56,'Design Budget'!$B80,Design!G$48:G$56)</f>
        <v>0</v>
      </c>
      <c r="M80" s="232"/>
      <c r="N80" s="155">
        <f>SUMIF(Design!$C$48:$C$56,'Design Budget'!$B80,Design!H$48:H$56)</f>
        <v>0</v>
      </c>
      <c r="O80" s="232"/>
      <c r="P80" s="155">
        <f>SUMIF(Design!$C$48:$C$56,'Design Budget'!$B80,Design!I$48:I$56)</f>
        <v>0</v>
      </c>
      <c r="Q80" s="232"/>
      <c r="R80" s="155">
        <f>SUMIF(Design!$C$48:$C$56,'Design Budget'!$B80,Design!J$48:J$56)</f>
        <v>0</v>
      </c>
      <c r="S80" s="232"/>
      <c r="T80" s="155">
        <f>SUMIF(Design!$C$48:$C$56,'Design Budget'!$B80,Design!K$48:K$56)</f>
        <v>0</v>
      </c>
      <c r="U80" s="232"/>
      <c r="V80" s="155">
        <f>SUMIF(Design!$C$48:$C$56,'Design Budget'!$B80,Design!L$48:L$56)</f>
        <v>0</v>
      </c>
      <c r="W80" s="232"/>
      <c r="X80" s="155">
        <f>SUMIF(Design!$C$48:$C$56,'Design Budget'!$B80,Design!M$48:M$56)</f>
        <v>0</v>
      </c>
      <c r="Y80" s="232"/>
      <c r="Z80" s="155">
        <f>SUMIF(Design!$C$48:$C$56,'Design Budget'!$B80,Design!N$48:N$56)</f>
        <v>0</v>
      </c>
      <c r="AA80" s="232"/>
      <c r="AB80" s="155">
        <f>SUMIF(Design!$C$48:$C$56,'Design Budget'!$B80,Design!O$48:O$56)</f>
        <v>0</v>
      </c>
      <c r="AC80" s="19">
        <f>SUM(F80,H80,J80,T80,V80,X80,Z80,AB80,L80,N80,P80,R80)</f>
        <v>0</v>
      </c>
      <c r="AD80" s="28"/>
      <c r="AE80" s="89"/>
      <c r="AG80" s="84"/>
      <c r="AH80" s="168"/>
      <c r="AI80" s="166"/>
      <c r="AJ80" s="84"/>
      <c r="AK80" s="84"/>
      <c r="AL80" s="84"/>
      <c r="AM80" s="84"/>
      <c r="AN80" s="84"/>
      <c r="AO80" s="84"/>
      <c r="AP80" s="84"/>
      <c r="AQ80" s="84"/>
      <c r="AR80" s="84"/>
      <c r="AS80" s="84"/>
      <c r="AT80" s="84"/>
      <c r="AU80" s="84"/>
      <c r="AV80" s="84"/>
      <c r="AW80" s="84"/>
      <c r="AX80" s="84"/>
      <c r="AY80" s="84"/>
      <c r="AZ80" s="84"/>
    </row>
    <row r="81" spans="1:52" s="27" customFormat="1" ht="12.2" customHeight="1" x14ac:dyDescent="0.2">
      <c r="A81" s="41"/>
      <c r="B81" s="21" t="s">
        <v>33</v>
      </c>
      <c r="C81" s="137"/>
      <c r="D81" s="21"/>
      <c r="E81" s="230"/>
      <c r="F81" s="23">
        <f>SUM(F67:F80)</f>
        <v>0</v>
      </c>
      <c r="G81" s="230"/>
      <c r="H81" s="23">
        <f>SUM(H67:H80)</f>
        <v>1000</v>
      </c>
      <c r="I81" s="230"/>
      <c r="J81" s="23">
        <f>SUM(J67:J80)</f>
        <v>1000</v>
      </c>
      <c r="K81" s="230"/>
      <c r="L81" s="23">
        <f>SUM(L67:L80)</f>
        <v>0</v>
      </c>
      <c r="M81" s="230"/>
      <c r="N81" s="23">
        <f>SUM(N67:N80)</f>
        <v>0</v>
      </c>
      <c r="O81" s="230"/>
      <c r="P81" s="23">
        <f>SUM(P67:P80)</f>
        <v>0</v>
      </c>
      <c r="Q81" s="230"/>
      <c r="R81" s="23">
        <f>SUM(R67:R80)</f>
        <v>0</v>
      </c>
      <c r="S81" s="230"/>
      <c r="T81" s="23">
        <f>SUM(T67:T80)</f>
        <v>0</v>
      </c>
      <c r="U81" s="230"/>
      <c r="V81" s="23">
        <f>SUM(V67:V80)</f>
        <v>0</v>
      </c>
      <c r="W81" s="230"/>
      <c r="X81" s="23">
        <f>SUM(X67:X80)</f>
        <v>0</v>
      </c>
      <c r="Y81" s="230"/>
      <c r="Z81" s="23">
        <f>SUM(Z67:Z80)</f>
        <v>0</v>
      </c>
      <c r="AA81" s="230"/>
      <c r="AB81" s="23">
        <f>SUM(AB67:AB80)</f>
        <v>0</v>
      </c>
      <c r="AC81" s="24">
        <f>SUM(AC67:AC80)</f>
        <v>2000</v>
      </c>
      <c r="AD81" s="28"/>
      <c r="AE81" s="89"/>
      <c r="AG81" s="32"/>
      <c r="AH81" s="168">
        <f t="shared" si="15"/>
        <v>0</v>
      </c>
      <c r="AI81" s="166"/>
      <c r="AJ81" s="32"/>
      <c r="AK81" s="32"/>
      <c r="AL81" s="32"/>
      <c r="AM81" s="32"/>
      <c r="AN81" s="32"/>
      <c r="AO81" s="32"/>
      <c r="AP81" s="32"/>
      <c r="AQ81" s="32"/>
      <c r="AR81" s="32"/>
      <c r="AS81" s="32"/>
      <c r="AT81" s="32"/>
      <c r="AU81" s="32"/>
      <c r="AV81" s="32"/>
      <c r="AW81" s="32"/>
      <c r="AX81" s="32"/>
      <c r="AY81" s="32"/>
      <c r="AZ81" s="32"/>
    </row>
    <row r="82" spans="1:52" ht="12.2" customHeight="1" x14ac:dyDescent="0.25">
      <c r="E82" s="231"/>
      <c r="F82" s="47"/>
      <c r="G82" s="231"/>
      <c r="H82" s="47"/>
      <c r="I82" s="231"/>
      <c r="J82" s="47"/>
      <c r="K82" s="231"/>
      <c r="L82" s="47"/>
      <c r="M82" s="231"/>
      <c r="N82" s="47"/>
      <c r="O82" s="231"/>
      <c r="P82" s="47"/>
      <c r="Q82" s="231"/>
      <c r="R82" s="47"/>
      <c r="S82" s="231"/>
      <c r="T82" s="47"/>
      <c r="U82" s="231"/>
      <c r="V82" s="47"/>
      <c r="W82" s="231"/>
      <c r="X82" s="47"/>
      <c r="Y82" s="231"/>
      <c r="Z82" s="47"/>
      <c r="AA82" s="231"/>
      <c r="AB82" s="47"/>
      <c r="AC82" s="49"/>
      <c r="AD82" s="28"/>
      <c r="AE82" s="89"/>
      <c r="AG82" s="84"/>
      <c r="AH82" s="168">
        <f t="shared" si="15"/>
        <v>0</v>
      </c>
      <c r="AI82" s="166"/>
      <c r="AJ82" s="84"/>
      <c r="AK82" s="84"/>
      <c r="AL82" s="84"/>
      <c r="AM82" s="84"/>
      <c r="AN82" s="84"/>
      <c r="AO82" s="84"/>
      <c r="AP82" s="84"/>
      <c r="AQ82" s="84"/>
      <c r="AR82" s="84"/>
      <c r="AS82" s="84"/>
      <c r="AT82" s="84"/>
      <c r="AU82" s="84"/>
      <c r="AV82" s="84"/>
      <c r="AW82" s="84"/>
      <c r="AX82" s="84"/>
      <c r="AY82" s="84"/>
      <c r="AZ82" s="84"/>
    </row>
    <row r="83" spans="1:52" s="26" customFormat="1" ht="12.2" customHeight="1" x14ac:dyDescent="0.2">
      <c r="A83" s="42"/>
      <c r="B83" s="43"/>
      <c r="C83" s="139"/>
      <c r="D83" s="17"/>
      <c r="E83" s="232"/>
      <c r="F83" s="47"/>
      <c r="G83" s="232"/>
      <c r="H83" s="47"/>
      <c r="I83" s="232"/>
      <c r="J83" s="47"/>
      <c r="K83" s="232"/>
      <c r="L83" s="47"/>
      <c r="M83" s="232"/>
      <c r="N83" s="47"/>
      <c r="O83" s="232"/>
      <c r="P83" s="47"/>
      <c r="Q83" s="232"/>
      <c r="R83" s="47"/>
      <c r="S83" s="232"/>
      <c r="T83" s="47"/>
      <c r="U83" s="232"/>
      <c r="V83" s="47"/>
      <c r="W83" s="232"/>
      <c r="X83" s="47"/>
      <c r="Y83" s="232"/>
      <c r="Z83" s="47"/>
      <c r="AA83" s="232"/>
      <c r="AB83" s="47"/>
      <c r="AC83" s="46"/>
      <c r="AD83" s="31"/>
      <c r="AE83" s="90"/>
      <c r="AH83" s="168">
        <f>SUM(F83,H83,J83,L83,N83,P83,R83,T83,V83,X83,Z83,AB83)-AC83</f>
        <v>0</v>
      </c>
      <c r="AI83" s="166"/>
    </row>
    <row r="84" spans="1:52" ht="12.2" customHeight="1" x14ac:dyDescent="0.25">
      <c r="E84" s="231"/>
      <c r="F84" s="34"/>
      <c r="G84" s="231"/>
      <c r="H84" s="34"/>
      <c r="I84" s="231"/>
      <c r="J84" s="34"/>
      <c r="K84" s="231"/>
      <c r="L84" s="34"/>
      <c r="M84" s="231"/>
      <c r="N84" s="34"/>
      <c r="O84" s="231"/>
      <c r="P84" s="34"/>
      <c r="Q84" s="231"/>
      <c r="R84" s="34"/>
      <c r="S84" s="231"/>
      <c r="T84" s="34"/>
      <c r="U84" s="231"/>
      <c r="V84" s="34"/>
      <c r="W84" s="231"/>
      <c r="X84" s="34"/>
      <c r="Y84" s="231"/>
      <c r="Z84" s="34"/>
      <c r="AA84" s="231"/>
      <c r="AB84" s="34"/>
      <c r="AC84" s="35"/>
      <c r="AE84" s="29"/>
      <c r="AH84" s="168">
        <f>SUM(F84,H84,J84,L84,N84,P84,R84,T84,V84,X84,Z84,AB84)-AC84</f>
        <v>0</v>
      </c>
      <c r="AI84" s="166"/>
    </row>
    <row r="85" spans="1:52" s="124" customFormat="1" ht="15" customHeight="1" x14ac:dyDescent="0.2">
      <c r="A85" s="121"/>
      <c r="B85" s="36" t="s">
        <v>4</v>
      </c>
      <c r="C85" s="140"/>
      <c r="D85" s="37"/>
      <c r="E85" s="234"/>
      <c r="F85" s="38">
        <f>SUM(F62,F81)</f>
        <v>0</v>
      </c>
      <c r="G85" s="234"/>
      <c r="H85" s="38">
        <f>SUM(H62,H81)</f>
        <v>11000</v>
      </c>
      <c r="I85" s="234"/>
      <c r="J85" s="38">
        <f>SUM(J62,J81)</f>
        <v>3500</v>
      </c>
      <c r="K85" s="234"/>
      <c r="L85" s="38">
        <f>SUM(L62,L81)</f>
        <v>0</v>
      </c>
      <c r="M85" s="234"/>
      <c r="N85" s="38">
        <f>SUM(N62,N81)</f>
        <v>0</v>
      </c>
      <c r="O85" s="234"/>
      <c r="P85" s="38">
        <f>SUM(P62,P81)</f>
        <v>0</v>
      </c>
      <c r="Q85" s="234"/>
      <c r="R85" s="38">
        <f>SUM(R62,R81)</f>
        <v>0</v>
      </c>
      <c r="S85" s="234"/>
      <c r="T85" s="38">
        <f>SUM(T62,T81)</f>
        <v>0</v>
      </c>
      <c r="U85" s="234"/>
      <c r="V85" s="38">
        <f>SUM(V62,V81)</f>
        <v>0</v>
      </c>
      <c r="W85" s="234"/>
      <c r="X85" s="38">
        <f>SUM(X62,X81)</f>
        <v>0</v>
      </c>
      <c r="Y85" s="234"/>
      <c r="Z85" s="38">
        <f>SUM(Z62,Z81)</f>
        <v>0</v>
      </c>
      <c r="AA85" s="234"/>
      <c r="AB85" s="38">
        <f>SUM(AB62,AB81)</f>
        <v>0</v>
      </c>
      <c r="AC85" s="388">
        <f>SUM(AC62,AC81)</f>
        <v>14500</v>
      </c>
      <c r="AD85" s="50"/>
      <c r="AE85" s="122"/>
      <c r="AH85" s="168">
        <f>SUM(F85,H85,J85,L85,N85,P85,R85,T85,V85,X85,Z85,AB85)-AC85</f>
        <v>0</v>
      </c>
      <c r="AI85" s="172"/>
    </row>
    <row r="86" spans="1:52" s="123" customFormat="1" ht="15" customHeight="1" x14ac:dyDescent="0.25">
      <c r="A86" s="156"/>
      <c r="B86" s="157"/>
      <c r="C86" s="158"/>
      <c r="D86" s="159"/>
      <c r="E86" s="235"/>
      <c r="F86" s="91"/>
      <c r="G86" s="235"/>
      <c r="H86" s="91"/>
      <c r="I86" s="235"/>
      <c r="J86" s="91"/>
      <c r="K86" s="235"/>
      <c r="L86" s="91"/>
      <c r="M86" s="235"/>
      <c r="N86" s="91"/>
      <c r="O86" s="235"/>
      <c r="P86" s="91"/>
      <c r="Q86" s="235"/>
      <c r="R86" s="91"/>
      <c r="S86" s="235"/>
      <c r="T86" s="91"/>
      <c r="U86" s="235"/>
      <c r="V86" s="91"/>
      <c r="W86" s="235"/>
      <c r="X86" s="91"/>
      <c r="Y86" s="235"/>
      <c r="Z86" s="91"/>
      <c r="AA86" s="235"/>
      <c r="AB86" s="91"/>
      <c r="AC86" s="160"/>
      <c r="AD86" s="161"/>
      <c r="AE86" s="162"/>
      <c r="AH86" s="173">
        <f>SUM(AH9:AH85)</f>
        <v>0</v>
      </c>
      <c r="AI86" s="173">
        <f>SUM(AI9:AI85)</f>
        <v>0</v>
      </c>
    </row>
    <row r="87" spans="1:52" ht="11.25" x14ac:dyDescent="0.2">
      <c r="B87" s="52"/>
      <c r="X87" s="85"/>
      <c r="AB87" s="54"/>
      <c r="AD87" s="55"/>
      <c r="AF87" s="18"/>
    </row>
    <row r="88" spans="1:52" ht="11.25" x14ac:dyDescent="0.2">
      <c r="B88" s="48"/>
      <c r="D88" s="174" t="s">
        <v>31</v>
      </c>
      <c r="E88" s="236"/>
      <c r="F88" s="175">
        <f>SUM(F9:F60,F66:F80)-F85</f>
        <v>0</v>
      </c>
      <c r="G88" s="236"/>
      <c r="H88" s="175">
        <f t="shared" ref="H88" si="18">SUM(H9:H60,H66:H80)-H85</f>
        <v>0</v>
      </c>
      <c r="I88" s="236"/>
      <c r="J88" s="175">
        <f t="shared" ref="J88" si="19">SUM(J9:J60,J66:J80)-J85</f>
        <v>0</v>
      </c>
      <c r="K88" s="236"/>
      <c r="L88" s="175">
        <f t="shared" ref="L88" si="20">SUM(L9:L60,L66:L80)-L85</f>
        <v>0</v>
      </c>
      <c r="M88" s="236"/>
      <c r="N88" s="175">
        <f t="shared" ref="N88" si="21">SUM(N9:N60,N66:N80)-N85</f>
        <v>0</v>
      </c>
      <c r="O88" s="236"/>
      <c r="P88" s="175">
        <f t="shared" ref="P88" si="22">SUM(P9:P60,P66:P80)-P85</f>
        <v>0</v>
      </c>
      <c r="Q88" s="236"/>
      <c r="R88" s="175">
        <f t="shared" ref="R88" si="23">SUM(R9:R60,R66:R80)-R85</f>
        <v>0</v>
      </c>
      <c r="S88" s="236"/>
      <c r="T88" s="175">
        <f t="shared" ref="T88" si="24">SUM(T9:T60,T66:T80)-T85</f>
        <v>0</v>
      </c>
      <c r="U88" s="236"/>
      <c r="V88" s="175">
        <f t="shared" ref="V88" si="25">SUM(V9:V60,V66:V80)-V85</f>
        <v>0</v>
      </c>
      <c r="W88" s="236"/>
      <c r="X88" s="175">
        <f t="shared" ref="X88" si="26">SUM(X9:X60,X66:X80)-X85</f>
        <v>0</v>
      </c>
      <c r="Y88" s="236"/>
      <c r="Z88" s="175">
        <f t="shared" ref="Z88" si="27">SUM(Z9:Z60,Z66:Z80)-Z85</f>
        <v>0</v>
      </c>
      <c r="AA88" s="236"/>
      <c r="AB88" s="175">
        <f t="shared" ref="AB88:AC88" si="28">SUM(AB9:AB60,AB66:AB80)-AB85</f>
        <v>0</v>
      </c>
      <c r="AC88" s="175">
        <f t="shared" si="28"/>
        <v>0</v>
      </c>
      <c r="AD88" s="171">
        <f>SUM(E88:AC88)</f>
        <v>0</v>
      </c>
      <c r="AF88" s="18"/>
    </row>
    <row r="89" spans="1:52" ht="11.25" x14ac:dyDescent="0.2">
      <c r="B89" s="48"/>
      <c r="W89" s="239"/>
      <c r="X89" s="30"/>
      <c r="AB89" s="54"/>
      <c r="AD89" s="31"/>
      <c r="AF89" s="18"/>
    </row>
    <row r="90" spans="1:52" ht="11.25" x14ac:dyDescent="0.2">
      <c r="B90" s="48"/>
      <c r="AB90" s="54"/>
      <c r="AD90" s="56"/>
      <c r="AE90" s="56"/>
      <c r="AF90" s="18"/>
    </row>
    <row r="91" spans="1:52" ht="11.25" x14ac:dyDescent="0.2">
      <c r="B91" s="48"/>
      <c r="AB91" s="54"/>
      <c r="AD91" s="56"/>
      <c r="AE91" s="56"/>
      <c r="AF91" s="18"/>
    </row>
    <row r="92" spans="1:52" ht="11.25" customHeight="1" x14ac:dyDescent="0.2">
      <c r="B92" s="48"/>
      <c r="AB92" s="51"/>
      <c r="AD92" s="125"/>
      <c r="AE92" s="126"/>
      <c r="AF92" s="18"/>
    </row>
    <row r="93" spans="1:52" ht="11.25" x14ac:dyDescent="0.2">
      <c r="AF93" s="18"/>
    </row>
    <row r="94" spans="1:52" ht="11.25" x14ac:dyDescent="0.2">
      <c r="AF94" s="18"/>
    </row>
    <row r="95" spans="1:52" ht="11.25" x14ac:dyDescent="0.2">
      <c r="AF95" s="18"/>
    </row>
    <row r="96" spans="1:52" ht="11.25" x14ac:dyDescent="0.2">
      <c r="AF96" s="18"/>
    </row>
    <row r="97" spans="32:32" ht="11.25" x14ac:dyDescent="0.2">
      <c r="AF97" s="18"/>
    </row>
    <row r="98" spans="32:32" ht="11.25" x14ac:dyDescent="0.2">
      <c r="AF98" s="18"/>
    </row>
    <row r="99" spans="32:32" ht="11.25" x14ac:dyDescent="0.2">
      <c r="AF99" s="18"/>
    </row>
    <row r="100" spans="32:32" ht="11.25" x14ac:dyDescent="0.2">
      <c r="AF100" s="18"/>
    </row>
  </sheetData>
  <sheetProtection sheet="1" objects="1" scenarios="1" formatCells="0" formatColumns="0" formatRows="0"/>
  <phoneticPr fontId="46" type="noConversion"/>
  <conditionalFormatting sqref="B9:B61">
    <cfRule type="cellIs" dxfId="67" priority="10" stopIfTrue="1" operator="equal">
      <formula>0</formula>
    </cfRule>
  </conditionalFormatting>
  <printOptions horizontalCentered="1"/>
  <pageMargins left="0.25" right="0.25" top="0.5" bottom="0.65" header="0.5" footer="0.5"/>
  <pageSetup paperSize="5" scale="59" fitToHeight="6" orientation="landscape" horizontalDpi="300" verticalDpi="300" r:id="rId1"/>
  <headerFooter alignWithMargins="0">
    <oddFooter>&amp;L&amp;8Page&amp;P of &amp;N&amp;C&amp;8DRAFT printed: &amp;D  &amp;T&amp;R&amp;"Arial,Italic"&amp;8&amp;F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20</vt:i4>
      </vt:variant>
      <vt:variant>
        <vt:lpstr>Named Ranges</vt:lpstr>
      </vt:variant>
      <vt:variant>
        <vt:i4>8</vt:i4>
      </vt:variant>
    </vt:vector>
  </HeadingPairs>
  <TitlesOfParts>
    <vt:vector size="28" baseType="lpstr">
      <vt:lpstr>Main Menu</vt:lpstr>
      <vt:lpstr>Basic Information</vt:lpstr>
      <vt:lpstr>Master Staff List</vt:lpstr>
      <vt:lpstr>Design</vt:lpstr>
      <vt:lpstr>Test</vt:lpstr>
      <vt:lpstr>Package</vt:lpstr>
      <vt:lpstr>Promote</vt:lpstr>
      <vt:lpstr>Manage</vt:lpstr>
      <vt:lpstr>Design Budget</vt:lpstr>
      <vt:lpstr>Test Budget</vt:lpstr>
      <vt:lpstr>Package Budget</vt:lpstr>
      <vt:lpstr>Promote Budget</vt:lpstr>
      <vt:lpstr>Manage Budget</vt:lpstr>
      <vt:lpstr>Product Forecast</vt:lpstr>
      <vt:lpstr>BPH Summary</vt:lpstr>
      <vt:lpstr>Launch Budget</vt:lpstr>
      <vt:lpstr>Financial Charts</vt:lpstr>
      <vt:lpstr>Gantt</vt:lpstr>
      <vt:lpstr>Log</vt:lpstr>
      <vt:lpstr>Version</vt:lpstr>
      <vt:lpstr>MasterStaffList</vt:lpstr>
      <vt:lpstr>OtherExpenses</vt:lpstr>
      <vt:lpstr>Design!Print_Area</vt:lpstr>
      <vt:lpstr>Manage!Print_Area</vt:lpstr>
      <vt:lpstr>Package!Print_Area</vt:lpstr>
      <vt:lpstr>'Product Forecast'!Print_Area</vt:lpstr>
      <vt:lpstr>Promote!Print_Area</vt:lpstr>
      <vt:lpstr>Test!Print_Area</vt:lpstr>
    </vt:vector>
  </TitlesOfParts>
  <Company>MSH</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cfeather</dc:creator>
  <cp:lastModifiedBy>Seltzer,Judith</cp:lastModifiedBy>
  <cp:lastPrinted>2012-09-05T19:33:54Z</cp:lastPrinted>
  <dcterms:created xsi:type="dcterms:W3CDTF">2010-09-01T20:19:53Z</dcterms:created>
  <dcterms:modified xsi:type="dcterms:W3CDTF">2017-04-17T12:53:48Z</dcterms:modified>
</cp:coreProperties>
</file>